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электроэнергия" sheetId="1" r:id="rId1"/>
    <sheet name="тепло" sheetId="2" r:id="rId2"/>
    <sheet name="вода" sheetId="3" r:id="rId3"/>
  </sheets>
  <calcPr calcId="125725" refMode="R1C1"/>
</workbook>
</file>

<file path=xl/calcChain.xml><?xml version="1.0" encoding="utf-8"?>
<calcChain xmlns="http://schemas.openxmlformats.org/spreadsheetml/2006/main">
  <c r="Q7" i="3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6"/>
  <c r="N41" i="2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G171" i="1"/>
  <c r="I171" s="1"/>
  <c r="G170"/>
  <c r="I170" s="1"/>
  <c r="I172" s="1"/>
  <c r="G167"/>
  <c r="I167" s="1"/>
  <c r="G166"/>
  <c r="I166" s="1"/>
  <c r="G165"/>
  <c r="I165" s="1"/>
  <c r="G164"/>
  <c r="I164" s="1"/>
  <c r="I168" s="1"/>
  <c r="G161"/>
  <c r="I161" s="1"/>
  <c r="G160"/>
  <c r="I160" s="1"/>
  <c r="I162" s="1"/>
  <c r="G156"/>
  <c r="I156" s="1"/>
  <c r="G155"/>
  <c r="I155" s="1"/>
  <c r="I157" s="1"/>
  <c r="G151"/>
  <c r="I151" s="1"/>
  <c r="I153" s="1"/>
  <c r="I147"/>
  <c r="G146"/>
  <c r="I146" s="1"/>
  <c r="G145"/>
  <c r="I145" s="1"/>
  <c r="G144"/>
  <c r="I144" s="1"/>
  <c r="G143"/>
  <c r="I143" s="1"/>
  <c r="G142"/>
  <c r="I142" s="1"/>
  <c r="G137"/>
  <c r="I137" s="1"/>
  <c r="I136"/>
  <c r="G136"/>
  <c r="G132"/>
  <c r="I132" s="1"/>
  <c r="G131"/>
  <c r="I131" s="1"/>
  <c r="I128"/>
  <c r="G127"/>
  <c r="I127" s="1"/>
  <c r="I123"/>
  <c r="I125" s="1"/>
  <c r="G123"/>
  <c r="G119"/>
  <c r="I119" s="1"/>
  <c r="I121" s="1"/>
  <c r="G115"/>
  <c r="I115" s="1"/>
  <c r="G114"/>
  <c r="I114" s="1"/>
  <c r="G111"/>
  <c r="I111" s="1"/>
  <c r="G110"/>
  <c r="I110" s="1"/>
  <c r="I112" s="1"/>
  <c r="G104"/>
  <c r="I104" s="1"/>
  <c r="G103"/>
  <c r="I103" s="1"/>
  <c r="G99"/>
  <c r="I99" s="1"/>
  <c r="G98"/>
  <c r="I98" s="1"/>
  <c r="I101" s="1"/>
  <c r="G93"/>
  <c r="I93" s="1"/>
  <c r="I96" s="1"/>
  <c r="G90"/>
  <c r="I90" s="1"/>
  <c r="G89"/>
  <c r="I89" s="1"/>
  <c r="G88"/>
  <c r="I88" s="1"/>
  <c r="G87"/>
  <c r="I87" s="1"/>
  <c r="G86"/>
  <c r="I86" s="1"/>
  <c r="G85"/>
  <c r="I85" s="1"/>
  <c r="I91" s="1"/>
  <c r="G80"/>
  <c r="I80" s="1"/>
  <c r="G79"/>
  <c r="I79" s="1"/>
  <c r="G77"/>
  <c r="I77" s="1"/>
  <c r="G76"/>
  <c r="I76" s="1"/>
  <c r="I82" s="1"/>
  <c r="G72"/>
  <c r="I72" s="1"/>
  <c r="G71"/>
  <c r="I71" s="1"/>
  <c r="G70"/>
  <c r="I70" s="1"/>
  <c r="G69"/>
  <c r="I69" s="1"/>
  <c r="I74" s="1"/>
  <c r="G62"/>
  <c r="I62" s="1"/>
  <c r="G61"/>
  <c r="I61" s="1"/>
  <c r="I65" s="1"/>
  <c r="G57"/>
  <c r="I57" s="1"/>
  <c r="G56"/>
  <c r="I56" s="1"/>
  <c r="I59" s="1"/>
  <c r="G52"/>
  <c r="I52" s="1"/>
  <c r="G51"/>
  <c r="I51" s="1"/>
  <c r="I54" s="1"/>
  <c r="G46"/>
  <c r="I46" s="1"/>
  <c r="I48" s="1"/>
  <c r="I43"/>
  <c r="G43"/>
  <c r="I42"/>
  <c r="G42"/>
  <c r="I40"/>
  <c r="I44" s="1"/>
  <c r="G40"/>
  <c r="G37"/>
  <c r="I37" s="1"/>
  <c r="G36"/>
  <c r="I36" s="1"/>
  <c r="G35"/>
  <c r="I35" s="1"/>
  <c r="I38" s="1"/>
  <c r="G30"/>
  <c r="I30" s="1"/>
  <c r="G29"/>
  <c r="I29" s="1"/>
  <c r="I32" s="1"/>
  <c r="G23"/>
  <c r="I23" s="1"/>
  <c r="G22"/>
  <c r="I22" s="1"/>
  <c r="G20"/>
  <c r="I20" s="1"/>
  <c r="I16"/>
  <c r="I18" s="1"/>
  <c r="G16"/>
  <c r="G11"/>
  <c r="I11" s="1"/>
  <c r="I14" s="1"/>
  <c r="G7"/>
  <c r="I7" s="1"/>
  <c r="I9" s="1"/>
  <c r="I106" l="1"/>
  <c r="I117"/>
  <c r="I139"/>
  <c r="I176"/>
  <c r="F176" s="1"/>
  <c r="G176" s="1"/>
  <c r="I177"/>
  <c r="F177" s="1"/>
  <c r="G177" s="1"/>
  <c r="I129"/>
  <c r="I25"/>
  <c r="I174" s="1"/>
  <c r="I175" s="1"/>
  <c r="F175" s="1"/>
  <c r="G175" s="1"/>
  <c r="I134"/>
  <c r="I148"/>
</calcChain>
</file>

<file path=xl/comments1.xml><?xml version="1.0" encoding="utf-8"?>
<comments xmlns="http://schemas.openxmlformats.org/spreadsheetml/2006/main">
  <authors>
    <author>Автор</author>
  </authors>
  <commentList>
    <comment ref="C7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Зинаида:СЭБ-2А.07Д.212 №02001093
Принят01.12.2013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1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ПСЧ-3А.06Т.112 до 4кв.2024
</t>
        </r>
      </text>
    </comment>
    <comment ref="E11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21.03.2014.00038 к.п.
</t>
        </r>
      </text>
    </comment>
    <comment ref="F11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21.03.2014.00038 к.п.
</t>
        </r>
      </text>
    </comment>
    <comment ref="C13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Зинаида:Нева МТ 113 ASOP  002456 принят 01.12.213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36" authorId="0">
      <text>
        <r>
          <rPr>
            <b/>
            <sz val="8"/>
            <color indexed="81"/>
            <rFont val="Tahoma"/>
            <family val="2"/>
            <charset val="204"/>
          </rPr>
          <t>Зинаида:Принят01.12.2013.Нева МТ 113 ASОР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пломба 009954
</t>
        </r>
      </text>
    </comment>
    <comment ref="C1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009939</t>
        </r>
      </text>
    </comment>
    <comment ref="E14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8979 ставим начальные показания в мае и умножаем 1,0006 потери
</t>
        </r>
      </text>
    </comment>
    <comment ref="F14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8979 ставим начальные показания в мае и умножаем 1,0006 потери
</t>
        </r>
      </text>
    </comment>
  </commentList>
</comments>
</file>

<file path=xl/sharedStrings.xml><?xml version="1.0" encoding="utf-8"?>
<sst xmlns="http://schemas.openxmlformats.org/spreadsheetml/2006/main" count="392" uniqueCount="187">
  <si>
    <t>Отчет о потреблении электроэнергии ООО "НЖК"</t>
  </si>
  <si>
    <t>декабрь 2016г., договор №3908-э от 01.01.2014г.</t>
  </si>
  <si>
    <t>(21.11.-21.12.2016г. )</t>
  </si>
  <si>
    <t>Наименование объекта</t>
  </si>
  <si>
    <t>Дата снятия</t>
  </si>
  <si>
    <t>№ счетчика</t>
  </si>
  <si>
    <t>Показания</t>
  </si>
  <si>
    <t>Разность</t>
  </si>
  <si>
    <t>Ктр.</t>
  </si>
  <si>
    <t>декабрь</t>
  </si>
  <si>
    <t>октябрь</t>
  </si>
  <si>
    <t>сентябрь</t>
  </si>
  <si>
    <t>август</t>
  </si>
  <si>
    <t>июль</t>
  </si>
  <si>
    <t>май</t>
  </si>
  <si>
    <t>апрель</t>
  </si>
  <si>
    <t>фев</t>
  </si>
  <si>
    <t>январь</t>
  </si>
  <si>
    <t>начальные</t>
  </si>
  <si>
    <t>конечные</t>
  </si>
  <si>
    <t>ноябрь</t>
  </si>
  <si>
    <t>июнь</t>
  </si>
  <si>
    <t>Ленина 10</t>
  </si>
  <si>
    <t>417820</t>
  </si>
  <si>
    <t>учет сдан 14.02.08 5 зн</t>
  </si>
  <si>
    <t>новый 30.09</t>
  </si>
  <si>
    <t>Ленина 12</t>
  </si>
  <si>
    <t>Ав.осв.-0,06 кВт</t>
  </si>
  <si>
    <t>ИТП через уч.№016618</t>
  </si>
  <si>
    <t>Ленина 14</t>
  </si>
  <si>
    <t>нов уч 16.06.10</t>
  </si>
  <si>
    <t>787975 (5 зн)</t>
  </si>
  <si>
    <t>ИТП через уч.№310893</t>
  </si>
  <si>
    <t>Ленина 14/1</t>
  </si>
  <si>
    <t>026246306</t>
  </si>
  <si>
    <t>ИТП помимо учета</t>
  </si>
  <si>
    <t>Т1</t>
  </si>
  <si>
    <t>Т2</t>
  </si>
  <si>
    <t>потери 0,0151%</t>
  </si>
  <si>
    <t>Ленина 16</t>
  </si>
  <si>
    <t>ИТП через уч.№013563</t>
  </si>
  <si>
    <t>о7005287</t>
  </si>
  <si>
    <t>нов учет 17.08</t>
  </si>
  <si>
    <t>Ленина 16/1</t>
  </si>
  <si>
    <t>Ав.осв.-0,12 кВт</t>
  </si>
  <si>
    <t>1-3 подъезд</t>
  </si>
  <si>
    <t>0099353</t>
  </si>
  <si>
    <t>4-5 подъезд</t>
  </si>
  <si>
    <t>0031318</t>
  </si>
  <si>
    <t>Ленина 16/2</t>
  </si>
  <si>
    <t>о5440775</t>
  </si>
  <si>
    <t>Ленина 18</t>
  </si>
  <si>
    <t>о5451259</t>
  </si>
  <si>
    <t>ИТП через уч.№016758</t>
  </si>
  <si>
    <t>Ленина 20</t>
  </si>
  <si>
    <t>5 зн</t>
  </si>
  <si>
    <t>08000748</t>
  </si>
  <si>
    <t>ИТП через уч.№0020386</t>
  </si>
  <si>
    <t>Тимтонская 3</t>
  </si>
  <si>
    <t>10010090</t>
  </si>
  <si>
    <t>ИТП через уч.№046894</t>
  </si>
  <si>
    <t>Тимтонская 3/1</t>
  </si>
  <si>
    <t>4зн</t>
  </si>
  <si>
    <t>о5519116</t>
  </si>
  <si>
    <t>новый учет 21.04.11</t>
  </si>
  <si>
    <t>ИТП через уч.№948929</t>
  </si>
  <si>
    <t>Тимтонская 7/1</t>
  </si>
  <si>
    <t>0100246</t>
  </si>
  <si>
    <t>0096382</t>
  </si>
  <si>
    <t>Тимтонская 7/2</t>
  </si>
  <si>
    <t>н/у 01.12.2013</t>
  </si>
  <si>
    <t>02001093</t>
  </si>
  <si>
    <t>гос поверка 2029</t>
  </si>
  <si>
    <t>Мира 1</t>
  </si>
  <si>
    <t>1-2 подъезд</t>
  </si>
  <si>
    <t>12000121</t>
  </si>
  <si>
    <t>3-5 подъезд</t>
  </si>
  <si>
    <t>04004946</t>
  </si>
  <si>
    <t>н/у05.07.2011</t>
  </si>
  <si>
    <t>Мира 3</t>
  </si>
  <si>
    <t>о5443441</t>
  </si>
  <si>
    <t>ИТП через уч.№072706</t>
  </si>
  <si>
    <t>Мира 3/1</t>
  </si>
  <si>
    <t>04000105</t>
  </si>
  <si>
    <t>ИТП через уч.№064437</t>
  </si>
  <si>
    <t>Мира 5</t>
  </si>
  <si>
    <t>03004232</t>
  </si>
  <si>
    <t>ИТП через уч.№402048</t>
  </si>
  <si>
    <t>Др.Народов 10/1</t>
  </si>
  <si>
    <t>ИТП через уч.№08002688</t>
  </si>
  <si>
    <t>08.07.09 сдали новый</t>
  </si>
  <si>
    <t>К.Маркса 16</t>
  </si>
  <si>
    <t>12000048</t>
  </si>
  <si>
    <t>домофон-0,04кВт</t>
  </si>
  <si>
    <t>Геологов 81/2</t>
  </si>
  <si>
    <t>5зн</t>
  </si>
  <si>
    <t>Др.Народов 29</t>
  </si>
  <si>
    <t>074191</t>
  </si>
  <si>
    <t>5зн 83547,8-83004</t>
  </si>
  <si>
    <t>Др.Народов 29/1</t>
  </si>
  <si>
    <t>012009060102400</t>
  </si>
  <si>
    <t>6 зн.</t>
  </si>
  <si>
    <t>расход  д.н.29</t>
  </si>
  <si>
    <t>новый учет с 25.12.09 6 зн</t>
  </si>
  <si>
    <t>Др.Народов 29/2</t>
  </si>
  <si>
    <t>6зн.</t>
  </si>
  <si>
    <t>002458</t>
  </si>
  <si>
    <t>новый учет</t>
  </si>
  <si>
    <t>с 01.12.12</t>
  </si>
  <si>
    <t>Др.Народов 29/3</t>
  </si>
  <si>
    <t>010501</t>
  </si>
  <si>
    <t>003012 Т1</t>
  </si>
  <si>
    <t>001340 Т2</t>
  </si>
  <si>
    <t>Др.Народов 3/1</t>
  </si>
  <si>
    <t>с22.07 по 27.07</t>
  </si>
  <si>
    <t>новый учет с 28.07.10г.</t>
  </si>
  <si>
    <t>3 подъезд</t>
  </si>
  <si>
    <t>05903497</t>
  </si>
  <si>
    <t>7 подъезд</t>
  </si>
  <si>
    <t>05908439</t>
  </si>
  <si>
    <t>11подъезд</t>
  </si>
  <si>
    <t>05908437</t>
  </si>
  <si>
    <t>итп 3п</t>
  </si>
  <si>
    <t>09849149</t>
  </si>
  <si>
    <t>итп 7п</t>
  </si>
  <si>
    <t>09848355</t>
  </si>
  <si>
    <t>Др.Народов 9/1</t>
  </si>
  <si>
    <t>05908429</t>
  </si>
  <si>
    <t>Карла Маркса, 3/2</t>
  </si>
  <si>
    <t>001270</t>
  </si>
  <si>
    <t xml:space="preserve">принят учет с 01.03.2013 </t>
  </si>
  <si>
    <t>Карла Маркса 1/2</t>
  </si>
  <si>
    <t>Геологов 75/2</t>
  </si>
  <si>
    <t>2подъезд</t>
  </si>
  <si>
    <t>6 подъезд</t>
  </si>
  <si>
    <t>Карла Маркса 1/4</t>
  </si>
  <si>
    <t>ИТОГО</t>
  </si>
  <si>
    <t>в том числе  по ж/домам</t>
  </si>
  <si>
    <t>с ндс</t>
  </si>
  <si>
    <t>адрес</t>
  </si>
  <si>
    <t>февраль</t>
  </si>
  <si>
    <t>март</t>
  </si>
  <si>
    <t>итог</t>
  </si>
  <si>
    <t>Ленина</t>
  </si>
  <si>
    <t>Д.Народов</t>
  </si>
  <si>
    <t>10/1</t>
  </si>
  <si>
    <t>12</t>
  </si>
  <si>
    <t>14</t>
  </si>
  <si>
    <t>14/1</t>
  </si>
  <si>
    <t>16</t>
  </si>
  <si>
    <t>16/1</t>
  </si>
  <si>
    <t>16/2</t>
  </si>
  <si>
    <t>18</t>
  </si>
  <si>
    <t>20</t>
  </si>
  <si>
    <t>Мира</t>
  </si>
  <si>
    <t>1</t>
  </si>
  <si>
    <t>3/1</t>
  </si>
  <si>
    <t>7</t>
  </si>
  <si>
    <t>Тимптонская</t>
  </si>
  <si>
    <t>7/1</t>
  </si>
  <si>
    <t>7/2</t>
  </si>
  <si>
    <t xml:space="preserve">Геологов </t>
  </si>
  <si>
    <t>81/2</t>
  </si>
  <si>
    <t>3/1 3п</t>
  </si>
  <si>
    <t>3/1 7п</t>
  </si>
  <si>
    <t>9/1</t>
  </si>
  <si>
    <t>29/1</t>
  </si>
  <si>
    <t>29/2</t>
  </si>
  <si>
    <t>29/3</t>
  </si>
  <si>
    <t>Карла Маркса</t>
  </si>
  <si>
    <t>3/2</t>
  </si>
  <si>
    <t>1/2</t>
  </si>
  <si>
    <t>Геологов</t>
  </si>
  <si>
    <t>75/2</t>
  </si>
  <si>
    <t>1/4</t>
  </si>
  <si>
    <t>№ п/п</t>
  </si>
  <si>
    <t>Управляющая компания</t>
  </si>
  <si>
    <t>ООО "НЖК"</t>
  </si>
  <si>
    <t>Др.Народов</t>
  </si>
  <si>
    <t>3</t>
  </si>
  <si>
    <t>5</t>
  </si>
  <si>
    <t>10</t>
  </si>
  <si>
    <t>К.Маркса</t>
  </si>
  <si>
    <t>29</t>
  </si>
  <si>
    <t>3/1 всего</t>
  </si>
  <si>
    <t xml:space="preserve">площадь дома, м2 </t>
  </si>
  <si>
    <t xml:space="preserve">2016 год 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</si>
</sst>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.0"/>
    <numFmt numFmtId="166" formatCode="0.000"/>
    <numFmt numFmtId="167" formatCode="#,##0.000"/>
    <numFmt numFmtId="168" formatCode="#,##0.0000"/>
  </numFmts>
  <fonts count="23">
    <font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9"/>
      <name val="Arial Cyr"/>
      <charset val="204"/>
    </font>
    <font>
      <b/>
      <i/>
      <sz val="8"/>
      <name val="Arial Cyr"/>
      <charset val="204"/>
    </font>
    <font>
      <b/>
      <sz val="9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0"/>
      <name val="Arial"/>
      <family val="2"/>
      <charset val="204"/>
    </font>
    <font>
      <i/>
      <sz val="10"/>
      <name val="Arial Cyr"/>
      <charset val="204"/>
    </font>
    <font>
      <i/>
      <sz val="8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b/>
      <sz val="2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vertical="center" wrapText="1"/>
    </xf>
    <xf numFmtId="17" fontId="3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/>
    </xf>
    <xf numFmtId="14" fontId="3" fillId="0" borderId="8" xfId="0" applyNumberFormat="1" applyFont="1" applyFill="1" applyBorder="1" applyAlignment="1">
      <alignment horizontal="left"/>
    </xf>
    <xf numFmtId="49" fontId="3" fillId="0" borderId="8" xfId="0" applyNumberFormat="1" applyFont="1" applyFill="1" applyBorder="1" applyAlignment="1">
      <alignment horizontal="left"/>
    </xf>
    <xf numFmtId="164" fontId="5" fillId="0" borderId="8" xfId="0" applyNumberFormat="1" applyFont="1" applyFill="1" applyBorder="1" applyAlignment="1">
      <alignment horizontal="left"/>
    </xf>
    <xf numFmtId="164" fontId="0" fillId="0" borderId="8" xfId="0" applyNumberFormat="1" applyFill="1" applyBorder="1" applyAlignment="1">
      <alignment horizontal="right"/>
    </xf>
    <xf numFmtId="3" fontId="0" fillId="0" borderId="8" xfId="0" applyNumberFormat="1" applyFill="1" applyBorder="1" applyAlignment="1">
      <alignment horizontal="right"/>
    </xf>
    <xf numFmtId="0" fontId="6" fillId="0" borderId="8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164" fontId="1" fillId="0" borderId="8" xfId="0" applyNumberFormat="1" applyFont="1" applyFill="1" applyBorder="1" applyAlignment="1">
      <alignment horizontal="right"/>
    </xf>
    <xf numFmtId="3" fontId="1" fillId="0" borderId="8" xfId="0" applyNumberFormat="1" applyFont="1" applyFill="1" applyBorder="1" applyAlignment="1">
      <alignment horizontal="right"/>
    </xf>
    <xf numFmtId="164" fontId="5" fillId="0" borderId="8" xfId="0" applyNumberFormat="1" applyFont="1" applyFill="1" applyBorder="1" applyAlignment="1">
      <alignment horizontal="right"/>
    </xf>
    <xf numFmtId="0" fontId="0" fillId="0" borderId="8" xfId="0" applyFill="1" applyBorder="1" applyAlignment="1">
      <alignment horizontal="left"/>
    </xf>
    <xf numFmtId="14" fontId="2" fillId="0" borderId="8" xfId="0" applyNumberFormat="1" applyFont="1" applyFill="1" applyBorder="1" applyAlignment="1">
      <alignment horizontal="left"/>
    </xf>
    <xf numFmtId="14" fontId="7" fillId="0" borderId="8" xfId="0" applyNumberFormat="1" applyFont="1" applyFill="1" applyBorder="1" applyAlignment="1">
      <alignment horizontal="left"/>
    </xf>
    <xf numFmtId="0" fontId="8" fillId="0" borderId="8" xfId="0" applyFont="1" applyFill="1" applyBorder="1" applyAlignment="1">
      <alignment horizontal="left"/>
    </xf>
    <xf numFmtId="164" fontId="0" fillId="0" borderId="8" xfId="0" applyNumberForma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9" fillId="0" borderId="8" xfId="0" applyNumberFormat="1" applyFont="1" applyFill="1" applyBorder="1" applyAlignment="1">
      <alignment horizontal="right"/>
    </xf>
    <xf numFmtId="3" fontId="9" fillId="0" borderId="8" xfId="0" applyNumberFormat="1" applyFont="1" applyFill="1" applyBorder="1" applyAlignment="1">
      <alignment horizontal="right"/>
    </xf>
    <xf numFmtId="0" fontId="5" fillId="0" borderId="8" xfId="0" applyFont="1" applyFill="1" applyBorder="1" applyAlignment="1">
      <alignment horizontal="left"/>
    </xf>
    <xf numFmtId="164" fontId="4" fillId="0" borderId="8" xfId="0" applyNumberFormat="1" applyFont="1" applyFill="1" applyBorder="1" applyAlignment="1">
      <alignment horizontal="right"/>
    </xf>
    <xf numFmtId="0" fontId="4" fillId="2" borderId="8" xfId="0" applyFont="1" applyFill="1" applyBorder="1" applyAlignment="1">
      <alignment horizontal="left"/>
    </xf>
    <xf numFmtId="14" fontId="3" fillId="2" borderId="8" xfId="0" applyNumberFormat="1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164" fontId="5" fillId="2" borderId="8" xfId="0" applyNumberFormat="1" applyFont="1" applyFill="1" applyBorder="1" applyAlignment="1">
      <alignment horizontal="left"/>
    </xf>
    <xf numFmtId="164" fontId="5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 applyAlignment="1">
      <alignment horizontal="right"/>
    </xf>
    <xf numFmtId="164" fontId="0" fillId="2" borderId="8" xfId="0" applyNumberFormat="1" applyFill="1" applyBorder="1" applyAlignment="1">
      <alignment horizontal="right"/>
    </xf>
    <xf numFmtId="3" fontId="5" fillId="0" borderId="8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164" fontId="10" fillId="0" borderId="8" xfId="0" applyNumberFormat="1" applyFont="1" applyFill="1" applyBorder="1" applyAlignment="1">
      <alignment horizontal="right"/>
    </xf>
    <xf numFmtId="3" fontId="10" fillId="0" borderId="8" xfId="0" applyNumberFormat="1" applyFont="1" applyFill="1" applyBorder="1" applyAlignment="1">
      <alignment horizontal="right"/>
    </xf>
    <xf numFmtId="3" fontId="5" fillId="0" borderId="8" xfId="0" applyNumberFormat="1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164" fontId="12" fillId="0" borderId="8" xfId="0" applyNumberFormat="1" applyFont="1" applyFill="1" applyBorder="1" applyAlignment="1">
      <alignment horizontal="right"/>
    </xf>
    <xf numFmtId="3" fontId="12" fillId="0" borderId="8" xfId="0" applyNumberFormat="1" applyFont="1" applyFill="1" applyBorder="1" applyAlignment="1">
      <alignment horizontal="right"/>
    </xf>
    <xf numFmtId="166" fontId="18" fillId="2" borderId="19" xfId="0" applyNumberFormat="1" applyFont="1" applyFill="1" applyBorder="1" applyAlignment="1"/>
    <xf numFmtId="167" fontId="18" fillId="2" borderId="8" xfId="0" applyNumberFormat="1" applyFont="1" applyFill="1" applyBorder="1" applyAlignment="1"/>
    <xf numFmtId="167" fontId="17" fillId="2" borderId="8" xfId="0" applyNumberFormat="1" applyFont="1" applyFill="1" applyBorder="1" applyAlignment="1"/>
    <xf numFmtId="4" fontId="17" fillId="2" borderId="8" xfId="0" applyNumberFormat="1" applyFont="1" applyFill="1" applyBorder="1" applyAlignment="1"/>
    <xf numFmtId="164" fontId="17" fillId="2" borderId="8" xfId="0" applyNumberFormat="1" applyFont="1" applyFill="1" applyBorder="1" applyAlignment="1"/>
    <xf numFmtId="164" fontId="17" fillId="2" borderId="22" xfId="0" applyNumberFormat="1" applyFont="1" applyFill="1" applyBorder="1" applyAlignment="1"/>
    <xf numFmtId="0" fontId="3" fillId="2" borderId="8" xfId="0" applyFont="1" applyFill="1" applyBorder="1"/>
    <xf numFmtId="0" fontId="3" fillId="2" borderId="8" xfId="0" applyFont="1" applyFill="1" applyBorder="1" applyAlignment="1">
      <alignment horizontal="center"/>
    </xf>
    <xf numFmtId="49" fontId="3" fillId="2" borderId="8" xfId="0" applyNumberFormat="1" applyFont="1" applyFill="1" applyBorder="1"/>
    <xf numFmtId="167" fontId="3" fillId="2" borderId="8" xfId="0" applyNumberFormat="1" applyFont="1" applyFill="1" applyBorder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7" fontId="3" fillId="0" borderId="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16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/>
    </xf>
    <xf numFmtId="165" fontId="18" fillId="2" borderId="19" xfId="0" applyNumberFormat="1" applyFont="1" applyFill="1" applyBorder="1" applyAlignment="1"/>
    <xf numFmtId="49" fontId="17" fillId="2" borderId="8" xfId="0" applyNumberFormat="1" applyFont="1" applyFill="1" applyBorder="1" applyAlignment="1">
      <alignment horizontal="center"/>
    </xf>
    <xf numFmtId="49" fontId="18" fillId="2" borderId="8" xfId="0" applyNumberFormat="1" applyFont="1" applyFill="1" applyBorder="1" applyAlignment="1">
      <alignment horizontal="center"/>
    </xf>
    <xf numFmtId="4" fontId="18" fillId="2" borderId="8" xfId="0" applyNumberFormat="1" applyFont="1" applyFill="1" applyBorder="1" applyAlignment="1"/>
    <xf numFmtId="0" fontId="17" fillId="2" borderId="0" xfId="0" applyFont="1" applyFill="1" applyBorder="1" applyAlignment="1">
      <alignment horizontal="center"/>
    </xf>
    <xf numFmtId="49" fontId="17" fillId="2" borderId="19" xfId="0" applyNumberFormat="1" applyFont="1" applyFill="1" applyBorder="1" applyAlignment="1">
      <alignment horizontal="center"/>
    </xf>
    <xf numFmtId="12" fontId="17" fillId="2" borderId="19" xfId="0" applyNumberFormat="1" applyFont="1" applyFill="1" applyBorder="1" applyAlignment="1">
      <alignment horizontal="center"/>
    </xf>
    <xf numFmtId="0" fontId="17" fillId="2" borderId="19" xfId="0" applyFont="1" applyFill="1" applyBorder="1" applyAlignment="1">
      <alignment horizontal="center"/>
    </xf>
    <xf numFmtId="49" fontId="17" fillId="2" borderId="22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2" borderId="0" xfId="0" applyFont="1" applyFill="1"/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11" fillId="2" borderId="18" xfId="0" applyFont="1" applyFill="1" applyBorder="1"/>
    <xf numFmtId="166" fontId="3" fillId="2" borderId="19" xfId="0" applyNumberFormat="1" applyFont="1" applyFill="1" applyBorder="1" applyAlignment="1">
      <alignment horizontal="center"/>
    </xf>
    <xf numFmtId="165" fontId="5" fillId="2" borderId="8" xfId="0" applyNumberFormat="1" applyFont="1" applyFill="1" applyBorder="1" applyAlignment="1">
      <alignment horizontal="center"/>
    </xf>
    <xf numFmtId="166" fontId="19" fillId="2" borderId="19" xfId="0" applyNumberFormat="1" applyFont="1" applyFill="1" applyBorder="1" applyAlignment="1">
      <alignment horizontal="center"/>
    </xf>
    <xf numFmtId="167" fontId="3" fillId="2" borderId="8" xfId="0" applyNumberFormat="1" applyFont="1" applyFill="1" applyBorder="1" applyAlignment="1">
      <alignment horizontal="center"/>
    </xf>
    <xf numFmtId="166" fontId="3" fillId="2" borderId="8" xfId="0" applyNumberFormat="1" applyFont="1" applyFill="1" applyBorder="1" applyAlignment="1">
      <alignment horizontal="center"/>
    </xf>
    <xf numFmtId="0" fontId="11" fillId="2" borderId="12" xfId="0" applyFont="1" applyFill="1" applyBorder="1"/>
    <xf numFmtId="4" fontId="3" fillId="2" borderId="8" xfId="0" applyNumberFormat="1" applyFont="1" applyFill="1" applyBorder="1" applyAlignment="1">
      <alignment horizontal="center"/>
    </xf>
    <xf numFmtId="0" fontId="0" fillId="2" borderId="18" xfId="0" applyFont="1" applyFill="1" applyBorder="1"/>
    <xf numFmtId="4" fontId="20" fillId="2" borderId="20" xfId="0" applyNumberFormat="1" applyFont="1" applyFill="1" applyBorder="1" applyAlignment="1">
      <alignment horizontal="center"/>
    </xf>
    <xf numFmtId="167" fontId="20" fillId="2" borderId="8" xfId="0" applyNumberFormat="1" applyFont="1" applyFill="1" applyBorder="1" applyAlignment="1">
      <alignment horizontal="center"/>
    </xf>
    <xf numFmtId="4" fontId="20" fillId="2" borderId="8" xfId="0" applyNumberFormat="1" applyFont="1" applyFill="1" applyBorder="1" applyAlignment="1">
      <alignment horizontal="center"/>
    </xf>
    <xf numFmtId="166" fontId="5" fillId="2" borderId="8" xfId="0" applyNumberFormat="1" applyFont="1" applyFill="1" applyBorder="1" applyAlignment="1">
      <alignment horizontal="center"/>
    </xf>
    <xf numFmtId="166" fontId="20" fillId="2" borderId="8" xfId="0" applyNumberFormat="1" applyFont="1" applyFill="1" applyBorder="1" applyAlignment="1">
      <alignment horizontal="center"/>
    </xf>
    <xf numFmtId="166" fontId="20" fillId="2" borderId="19" xfId="0" applyNumberFormat="1" applyFont="1" applyFill="1" applyBorder="1" applyAlignment="1">
      <alignment horizontal="center"/>
    </xf>
    <xf numFmtId="168" fontId="20" fillId="2" borderId="8" xfId="0" applyNumberFormat="1" applyFont="1" applyFill="1" applyBorder="1" applyAlignment="1">
      <alignment horizontal="center"/>
    </xf>
    <xf numFmtId="164" fontId="21" fillId="2" borderId="20" xfId="0" applyNumberFormat="1" applyFont="1" applyFill="1" applyBorder="1" applyAlignment="1">
      <alignment horizontal="center"/>
    </xf>
    <xf numFmtId="167" fontId="10" fillId="2" borderId="8" xfId="0" applyNumberFormat="1" applyFont="1" applyFill="1" applyBorder="1" applyAlignment="1">
      <alignment horizontal="center"/>
    </xf>
    <xf numFmtId="167" fontId="21" fillId="2" borderId="8" xfId="0" applyNumberFormat="1" applyFont="1" applyFill="1" applyBorder="1"/>
    <xf numFmtId="168" fontId="21" fillId="2" borderId="8" xfId="0" applyNumberFormat="1" applyFont="1" applyFill="1" applyBorder="1"/>
    <xf numFmtId="166" fontId="21" fillId="2" borderId="8" xfId="0" applyNumberFormat="1" applyFont="1" applyFill="1" applyBorder="1" applyAlignment="1">
      <alignment horizontal="center"/>
    </xf>
    <xf numFmtId="166" fontId="10" fillId="2" borderId="8" xfId="0" applyNumberFormat="1" applyFont="1" applyFill="1" applyBorder="1" applyAlignment="1">
      <alignment horizontal="center"/>
    </xf>
    <xf numFmtId="166" fontId="10" fillId="2" borderId="19" xfId="0" applyNumberFormat="1" applyFont="1" applyFill="1" applyBorder="1" applyAlignment="1">
      <alignment horizontal="center"/>
    </xf>
    <xf numFmtId="164" fontId="10" fillId="2" borderId="20" xfId="0" applyNumberFormat="1" applyFont="1" applyFill="1" applyBorder="1" applyAlignment="1">
      <alignment horizontal="center"/>
    </xf>
    <xf numFmtId="164" fontId="0" fillId="2" borderId="20" xfId="0" applyNumberFormat="1" applyFont="1" applyFill="1" applyBorder="1"/>
    <xf numFmtId="167" fontId="0" fillId="2" borderId="8" xfId="0" applyNumberFormat="1" applyFont="1" applyFill="1" applyBorder="1"/>
    <xf numFmtId="166" fontId="10" fillId="2" borderId="0" xfId="0" applyNumberFormat="1" applyFont="1" applyFill="1" applyBorder="1" applyAlignment="1">
      <alignment horizontal="center"/>
    </xf>
    <xf numFmtId="0" fontId="0" fillId="2" borderId="21" xfId="0" applyFont="1" applyFill="1" applyBorder="1"/>
    <xf numFmtId="166" fontId="18" fillId="2" borderId="8" xfId="0" applyNumberFormat="1" applyFont="1" applyFill="1" applyBorder="1" applyAlignment="1"/>
    <xf numFmtId="166" fontId="19" fillId="2" borderId="8" xfId="0" applyNumberFormat="1" applyFont="1" applyFill="1" applyBorder="1" applyAlignment="1">
      <alignment horizontal="center"/>
    </xf>
    <xf numFmtId="0" fontId="5" fillId="2" borderId="11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167" fontId="0" fillId="2" borderId="0" xfId="0" applyNumberFormat="1" applyFill="1"/>
    <xf numFmtId="0" fontId="3" fillId="2" borderId="11" xfId="0" applyFont="1" applyFill="1" applyBorder="1" applyAlignment="1">
      <alignment horizontal="center"/>
    </xf>
    <xf numFmtId="0" fontId="3" fillId="2" borderId="11" xfId="0" applyFont="1" applyFill="1" applyBorder="1"/>
    <xf numFmtId="49" fontId="3" fillId="2" borderId="11" xfId="0" applyNumberFormat="1" applyFont="1" applyFill="1" applyBorder="1"/>
    <xf numFmtId="167" fontId="3" fillId="2" borderId="11" xfId="0" applyNumberFormat="1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49" fontId="3" fillId="2" borderId="0" xfId="0" applyNumberFormat="1" applyFont="1" applyFill="1" applyBorder="1"/>
    <xf numFmtId="0" fontId="2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177"/>
  <sheetViews>
    <sheetView tabSelected="1" workbookViewId="0">
      <selection activeCell="I15" sqref="I15"/>
    </sheetView>
  </sheetViews>
  <sheetFormatPr defaultRowHeight="15"/>
  <sheetData>
    <row r="2" spans="1:20" ht="26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146" t="s">
        <v>186</v>
      </c>
      <c r="K2" s="146"/>
      <c r="L2" s="146"/>
      <c r="M2" s="146"/>
      <c r="N2" s="146"/>
      <c r="O2" s="146"/>
      <c r="P2" s="146"/>
      <c r="Q2" s="146"/>
      <c r="R2" s="146"/>
      <c r="S2" s="146"/>
      <c r="T2" s="146"/>
    </row>
    <row r="3" spans="1:20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5.75" thickBot="1">
      <c r="A4" s="2" t="s">
        <v>2</v>
      </c>
      <c r="B4" s="3"/>
      <c r="C4" s="4"/>
      <c r="D4" s="4"/>
      <c r="E4" s="5"/>
      <c r="F4" s="5"/>
      <c r="G4" s="6"/>
      <c r="H4" s="6"/>
      <c r="I4" s="6">
        <v>40069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ht="15.75" thickBot="1">
      <c r="A5" s="66" t="s">
        <v>3</v>
      </c>
      <c r="B5" s="68" t="s">
        <v>4</v>
      </c>
      <c r="C5" s="68" t="s">
        <v>5</v>
      </c>
      <c r="D5" s="7"/>
      <c r="E5" s="70" t="s">
        <v>6</v>
      </c>
      <c r="F5" s="71"/>
      <c r="G5" s="66" t="s">
        <v>7</v>
      </c>
      <c r="H5" s="66" t="s">
        <v>8</v>
      </c>
      <c r="I5" s="72" t="s">
        <v>9</v>
      </c>
      <c r="J5" s="8"/>
      <c r="K5" s="8" t="s">
        <v>10</v>
      </c>
      <c r="L5" s="8" t="s">
        <v>11</v>
      </c>
      <c r="M5" s="8" t="s">
        <v>12</v>
      </c>
      <c r="N5" s="8" t="s">
        <v>13</v>
      </c>
      <c r="O5" s="8"/>
      <c r="P5" s="8" t="s">
        <v>14</v>
      </c>
      <c r="Q5" s="8" t="s">
        <v>15</v>
      </c>
      <c r="R5" s="8">
        <v>42430</v>
      </c>
      <c r="S5" s="8" t="s">
        <v>16</v>
      </c>
      <c r="T5" s="8" t="s">
        <v>17</v>
      </c>
    </row>
    <row r="6" spans="1:20" ht="15.75" thickBot="1">
      <c r="A6" s="67"/>
      <c r="B6" s="69"/>
      <c r="C6" s="69"/>
      <c r="D6" s="9"/>
      <c r="E6" s="10" t="s">
        <v>18</v>
      </c>
      <c r="F6" s="11" t="s">
        <v>19</v>
      </c>
      <c r="G6" s="67"/>
      <c r="H6" s="67"/>
      <c r="I6" s="67"/>
      <c r="J6" s="12" t="s">
        <v>20</v>
      </c>
      <c r="K6" s="12"/>
      <c r="L6" s="12"/>
      <c r="M6" s="12"/>
      <c r="N6" s="12"/>
      <c r="O6" s="12" t="s">
        <v>21</v>
      </c>
      <c r="P6" s="12"/>
      <c r="Q6" s="12"/>
      <c r="R6" s="12"/>
      <c r="S6" s="12">
        <v>16</v>
      </c>
      <c r="T6" s="12">
        <v>16</v>
      </c>
    </row>
    <row r="7" spans="1:20">
      <c r="A7" s="13" t="s">
        <v>22</v>
      </c>
      <c r="B7" s="14"/>
      <c r="C7" s="15" t="s">
        <v>23</v>
      </c>
      <c r="D7" s="15"/>
      <c r="E7" s="16">
        <v>61541</v>
      </c>
      <c r="F7" s="16">
        <v>63555</v>
      </c>
      <c r="G7" s="17">
        <f>F7-E7</f>
        <v>2014</v>
      </c>
      <c r="H7" s="18">
        <v>1</v>
      </c>
      <c r="I7" s="17">
        <f>G7*H7</f>
        <v>2014</v>
      </c>
      <c r="J7" s="17">
        <v>2287</v>
      </c>
      <c r="K7" s="17">
        <v>2110</v>
      </c>
      <c r="L7" s="17">
        <v>1959</v>
      </c>
      <c r="M7" s="17">
        <v>1624</v>
      </c>
      <c r="N7" s="17">
        <v>1560</v>
      </c>
      <c r="O7" s="17">
        <v>1967</v>
      </c>
      <c r="P7" s="18">
        <v>1764</v>
      </c>
      <c r="Q7" s="18">
        <v>2080</v>
      </c>
      <c r="R7" s="18">
        <v>1886</v>
      </c>
      <c r="S7" s="18">
        <v>2006</v>
      </c>
      <c r="T7" s="18">
        <v>1913</v>
      </c>
    </row>
    <row r="8" spans="1:20">
      <c r="A8" s="19" t="s">
        <v>24</v>
      </c>
      <c r="B8" s="14"/>
      <c r="C8" s="20" t="s">
        <v>25</v>
      </c>
      <c r="D8" s="20"/>
      <c r="E8" s="16"/>
      <c r="F8" s="16"/>
      <c r="G8" s="17">
        <v>2</v>
      </c>
      <c r="H8" s="18"/>
      <c r="I8" s="17">
        <v>2</v>
      </c>
      <c r="J8" s="17">
        <v>2</v>
      </c>
      <c r="K8" s="17">
        <v>2</v>
      </c>
      <c r="L8" s="17">
        <v>2</v>
      </c>
      <c r="M8" s="17">
        <v>2</v>
      </c>
      <c r="N8" s="17">
        <v>2</v>
      </c>
      <c r="O8" s="17">
        <v>2</v>
      </c>
      <c r="P8" s="18">
        <v>2</v>
      </c>
      <c r="Q8" s="18">
        <v>2</v>
      </c>
      <c r="R8" s="18">
        <v>2</v>
      </c>
      <c r="S8" s="18">
        <v>2</v>
      </c>
      <c r="T8" s="18">
        <v>2</v>
      </c>
    </row>
    <row r="9" spans="1:20">
      <c r="A9" s="19"/>
      <c r="B9" s="14"/>
      <c r="C9" s="20"/>
      <c r="D9" s="20"/>
      <c r="E9" s="16"/>
      <c r="F9" s="16"/>
      <c r="G9" s="17"/>
      <c r="H9" s="18"/>
      <c r="I9" s="21">
        <f>SUM(I7:I8)</f>
        <v>2016</v>
      </c>
      <c r="J9" s="21">
        <v>2289</v>
      </c>
      <c r="K9" s="21">
        <v>2112</v>
      </c>
      <c r="L9" s="21">
        <v>1961</v>
      </c>
      <c r="M9" s="21">
        <v>1626</v>
      </c>
      <c r="N9" s="21">
        <v>1562</v>
      </c>
      <c r="O9" s="21">
        <v>1969</v>
      </c>
      <c r="P9" s="22">
        <v>1766</v>
      </c>
      <c r="Q9" s="22">
        <v>2082</v>
      </c>
      <c r="R9" s="22">
        <v>1888</v>
      </c>
      <c r="S9" s="22">
        <v>2008</v>
      </c>
      <c r="T9" s="22">
        <v>1915</v>
      </c>
    </row>
    <row r="10" spans="1:20">
      <c r="A10" s="19"/>
      <c r="B10" s="14"/>
      <c r="C10" s="20"/>
      <c r="D10" s="20"/>
      <c r="E10" s="16"/>
      <c r="F10" s="16"/>
      <c r="G10" s="17"/>
      <c r="H10" s="18"/>
      <c r="I10" s="21"/>
      <c r="J10" s="21"/>
      <c r="K10" s="21"/>
      <c r="L10" s="21"/>
      <c r="M10" s="21"/>
      <c r="N10" s="21"/>
      <c r="O10" s="21"/>
      <c r="P10" s="22"/>
      <c r="Q10" s="22"/>
      <c r="R10" s="22"/>
      <c r="S10" s="22"/>
      <c r="T10" s="22"/>
    </row>
    <row r="11" spans="1:20">
      <c r="A11" s="13" t="s">
        <v>26</v>
      </c>
      <c r="B11" s="14"/>
      <c r="C11" s="20">
        <v>16618</v>
      </c>
      <c r="D11" s="20"/>
      <c r="E11" s="16">
        <v>21559</v>
      </c>
      <c r="F11" s="16">
        <v>24867</v>
      </c>
      <c r="G11" s="23">
        <f>(F11-E11)</f>
        <v>3308</v>
      </c>
      <c r="H11" s="18">
        <v>1</v>
      </c>
      <c r="I11" s="17">
        <f>G11*H11</f>
        <v>3308</v>
      </c>
      <c r="J11" s="17">
        <v>3484</v>
      </c>
      <c r="K11" s="17">
        <v>3371</v>
      </c>
      <c r="L11" s="17">
        <v>2681</v>
      </c>
      <c r="M11" s="17">
        <v>2144</v>
      </c>
      <c r="N11" s="17">
        <v>2333</v>
      </c>
      <c r="O11" s="17">
        <v>3058</v>
      </c>
      <c r="P11" s="18">
        <v>3300</v>
      </c>
      <c r="Q11" s="18">
        <v>6092</v>
      </c>
      <c r="R11" s="18">
        <v>5708</v>
      </c>
      <c r="S11" s="18">
        <v>5556</v>
      </c>
      <c r="T11" s="18">
        <v>5415</v>
      </c>
    </row>
    <row r="12" spans="1:20">
      <c r="A12" s="19" t="s">
        <v>27</v>
      </c>
      <c r="B12" s="14"/>
      <c r="C12" s="20"/>
      <c r="D12" s="20"/>
      <c r="E12" s="16"/>
      <c r="F12" s="16"/>
      <c r="G12" s="17"/>
      <c r="H12" s="18"/>
      <c r="I12" s="17">
        <v>2</v>
      </c>
      <c r="J12" s="17">
        <v>2</v>
      </c>
      <c r="K12" s="17">
        <v>2</v>
      </c>
      <c r="L12" s="17">
        <v>2</v>
      </c>
      <c r="M12" s="17">
        <v>2</v>
      </c>
      <c r="N12" s="17">
        <v>2</v>
      </c>
      <c r="O12" s="17">
        <v>2</v>
      </c>
      <c r="P12" s="18">
        <v>2</v>
      </c>
      <c r="Q12" s="18">
        <v>2</v>
      </c>
      <c r="R12" s="18">
        <v>2</v>
      </c>
      <c r="S12" s="18">
        <v>2</v>
      </c>
      <c r="T12" s="18">
        <v>2</v>
      </c>
    </row>
    <row r="13" spans="1:20">
      <c r="A13" s="19"/>
      <c r="B13" s="14"/>
      <c r="C13" s="20"/>
      <c r="D13" s="20"/>
      <c r="E13" s="16"/>
      <c r="F13" s="16"/>
      <c r="G13" s="17"/>
      <c r="H13" s="18"/>
      <c r="I13" s="17"/>
      <c r="J13" s="17"/>
      <c r="K13" s="17"/>
      <c r="L13" s="17"/>
      <c r="M13" s="17"/>
      <c r="N13" s="17"/>
      <c r="O13" s="17"/>
      <c r="P13" s="18"/>
      <c r="Q13" s="18"/>
      <c r="R13" s="18"/>
      <c r="S13" s="18"/>
      <c r="T13" s="18"/>
    </row>
    <row r="14" spans="1:20">
      <c r="A14" s="19" t="s">
        <v>28</v>
      </c>
      <c r="B14" s="20"/>
      <c r="C14" s="20"/>
      <c r="D14" s="20"/>
      <c r="E14" s="16"/>
      <c r="F14" s="16"/>
      <c r="G14" s="17"/>
      <c r="H14" s="18"/>
      <c r="I14" s="21">
        <f>SUM(I11:I13)</f>
        <v>3310</v>
      </c>
      <c r="J14" s="21">
        <v>3486</v>
      </c>
      <c r="K14" s="21">
        <v>3373</v>
      </c>
      <c r="L14" s="21">
        <v>2683</v>
      </c>
      <c r="M14" s="21">
        <v>2146</v>
      </c>
      <c r="N14" s="21">
        <v>2335</v>
      </c>
      <c r="O14" s="21">
        <v>3060</v>
      </c>
      <c r="P14" s="22">
        <v>3302</v>
      </c>
      <c r="Q14" s="22">
        <v>6094</v>
      </c>
      <c r="R14" s="22">
        <v>5710</v>
      </c>
      <c r="S14" s="22">
        <v>5558</v>
      </c>
      <c r="T14" s="22">
        <v>5417</v>
      </c>
    </row>
    <row r="15" spans="1:20">
      <c r="A15" s="24"/>
      <c r="B15" s="20"/>
      <c r="C15" s="20"/>
      <c r="D15" s="20"/>
      <c r="E15" s="16"/>
      <c r="F15" s="16"/>
      <c r="G15" s="17"/>
      <c r="H15" s="18"/>
      <c r="I15" s="17"/>
      <c r="J15" s="17"/>
      <c r="K15" s="17"/>
      <c r="L15" s="17"/>
      <c r="M15" s="17"/>
      <c r="N15" s="17"/>
      <c r="O15" s="17"/>
      <c r="P15" s="18"/>
      <c r="Q15" s="18"/>
      <c r="R15" s="18"/>
      <c r="S15" s="18"/>
      <c r="T15" s="18"/>
    </row>
    <row r="16" spans="1:20">
      <c r="A16" s="13" t="s">
        <v>29</v>
      </c>
      <c r="B16" s="25" t="s">
        <v>30</v>
      </c>
      <c r="C16" s="20" t="s">
        <v>31</v>
      </c>
      <c r="D16" s="20"/>
      <c r="E16" s="16">
        <v>61111</v>
      </c>
      <c r="F16" s="16">
        <v>62986</v>
      </c>
      <c r="G16" s="17">
        <f>(F16-E16)</f>
        <v>1875</v>
      </c>
      <c r="H16" s="18">
        <v>1</v>
      </c>
      <c r="I16" s="17">
        <f>G16*H16</f>
        <v>1875</v>
      </c>
      <c r="J16" s="17">
        <v>1768</v>
      </c>
      <c r="K16" s="17">
        <v>2256</v>
      </c>
      <c r="L16" s="17">
        <v>1741</v>
      </c>
      <c r="M16" s="17">
        <v>1925</v>
      </c>
      <c r="N16" s="17">
        <v>1572</v>
      </c>
      <c r="O16" s="17">
        <v>2095</v>
      </c>
      <c r="P16" s="18">
        <v>2068</v>
      </c>
      <c r="Q16" s="18">
        <v>1498</v>
      </c>
      <c r="R16" s="18">
        <v>2918</v>
      </c>
      <c r="S16" s="18">
        <v>1887</v>
      </c>
      <c r="T16" s="18">
        <v>2207</v>
      </c>
    </row>
    <row r="17" spans="1:20">
      <c r="A17" s="19" t="s">
        <v>27</v>
      </c>
      <c r="B17" s="14"/>
      <c r="C17" s="20"/>
      <c r="D17" s="20"/>
      <c r="E17" s="16"/>
      <c r="F17" s="16"/>
      <c r="G17" s="17"/>
      <c r="H17" s="18"/>
      <c r="I17" s="17">
        <v>2</v>
      </c>
      <c r="J17" s="17">
        <v>2</v>
      </c>
      <c r="K17" s="17">
        <v>2</v>
      </c>
      <c r="L17" s="17">
        <v>2</v>
      </c>
      <c r="M17" s="17">
        <v>2</v>
      </c>
      <c r="N17" s="17">
        <v>2</v>
      </c>
      <c r="O17" s="17">
        <v>2</v>
      </c>
      <c r="P17" s="18">
        <v>2</v>
      </c>
      <c r="Q17" s="18">
        <v>2</v>
      </c>
      <c r="R17" s="18">
        <v>2</v>
      </c>
      <c r="S17" s="18">
        <v>2</v>
      </c>
      <c r="T17" s="18">
        <v>2</v>
      </c>
    </row>
    <row r="18" spans="1:20">
      <c r="A18" s="19" t="s">
        <v>32</v>
      </c>
      <c r="B18" s="14"/>
      <c r="C18" s="20"/>
      <c r="D18" s="20"/>
      <c r="E18" s="16"/>
      <c r="F18" s="16"/>
      <c r="G18" s="17"/>
      <c r="H18" s="18"/>
      <c r="I18" s="21">
        <f>I16+I17</f>
        <v>1877</v>
      </c>
      <c r="J18" s="21">
        <v>1770</v>
      </c>
      <c r="K18" s="21">
        <v>2258</v>
      </c>
      <c r="L18" s="21">
        <v>1743</v>
      </c>
      <c r="M18" s="21">
        <v>1927</v>
      </c>
      <c r="N18" s="21">
        <v>1574</v>
      </c>
      <c r="O18" s="21">
        <v>2097</v>
      </c>
      <c r="P18" s="22">
        <v>2070</v>
      </c>
      <c r="Q18" s="22">
        <v>1500</v>
      </c>
      <c r="R18" s="22">
        <v>2920</v>
      </c>
      <c r="S18" s="22">
        <v>1889</v>
      </c>
      <c r="T18" s="22">
        <v>2209</v>
      </c>
    </row>
    <row r="19" spans="1:20">
      <c r="A19" s="24"/>
      <c r="B19" s="20"/>
      <c r="C19" s="20"/>
      <c r="D19" s="20"/>
      <c r="E19" s="16"/>
      <c r="F19" s="16"/>
      <c r="G19" s="17"/>
      <c r="H19" s="18"/>
      <c r="I19" s="17"/>
      <c r="J19" s="17"/>
      <c r="K19" s="17"/>
      <c r="L19" s="17"/>
      <c r="M19" s="17"/>
      <c r="N19" s="17"/>
      <c r="O19" s="17"/>
      <c r="P19" s="18"/>
      <c r="Q19" s="18"/>
      <c r="R19" s="18"/>
      <c r="S19" s="18"/>
      <c r="T19" s="18"/>
    </row>
    <row r="20" spans="1:20">
      <c r="A20" s="13" t="s">
        <v>33</v>
      </c>
      <c r="B20" s="14"/>
      <c r="C20" s="15" t="s">
        <v>34</v>
      </c>
      <c r="D20" s="15"/>
      <c r="E20" s="16">
        <v>39279</v>
      </c>
      <c r="F20" s="16">
        <v>42351</v>
      </c>
      <c r="G20" s="17">
        <f>F20-E20</f>
        <v>3072</v>
      </c>
      <c r="H20" s="18">
        <v>1</v>
      </c>
      <c r="I20" s="17">
        <f>G20*H20</f>
        <v>3072</v>
      </c>
      <c r="J20" s="17">
        <v>3109</v>
      </c>
      <c r="K20" s="17">
        <v>3032</v>
      </c>
      <c r="L20" s="17">
        <v>2834</v>
      </c>
      <c r="M20" s="17">
        <v>2766</v>
      </c>
      <c r="N20" s="17">
        <v>2532</v>
      </c>
      <c r="O20" s="17">
        <v>3262</v>
      </c>
      <c r="P20" s="18">
        <v>2974</v>
      </c>
      <c r="Q20" s="18">
        <v>3178</v>
      </c>
      <c r="R20" s="18">
        <v>3273</v>
      </c>
      <c r="S20" s="18">
        <v>3166</v>
      </c>
      <c r="T20" s="18">
        <v>3247</v>
      </c>
    </row>
    <row r="21" spans="1:20">
      <c r="A21" s="19" t="s">
        <v>27</v>
      </c>
      <c r="B21" s="14"/>
      <c r="C21" s="20"/>
      <c r="D21" s="20"/>
      <c r="E21" s="16"/>
      <c r="F21" s="16"/>
      <c r="G21" s="17"/>
      <c r="H21" s="18"/>
      <c r="I21" s="17">
        <v>2</v>
      </c>
      <c r="J21" s="17">
        <v>2</v>
      </c>
      <c r="K21" s="17">
        <v>2</v>
      </c>
      <c r="L21" s="17">
        <v>2</v>
      </c>
      <c r="M21" s="17">
        <v>2</v>
      </c>
      <c r="N21" s="17">
        <v>2</v>
      </c>
      <c r="O21" s="17">
        <v>2</v>
      </c>
      <c r="P21" s="18">
        <v>2</v>
      </c>
      <c r="Q21" s="18">
        <v>2</v>
      </c>
      <c r="R21" s="18">
        <v>2</v>
      </c>
      <c r="S21" s="18">
        <v>2</v>
      </c>
      <c r="T21" s="18">
        <v>2</v>
      </c>
    </row>
    <row r="22" spans="1:20">
      <c r="A22" s="19" t="s">
        <v>35</v>
      </c>
      <c r="B22" s="26">
        <v>40991</v>
      </c>
      <c r="C22" s="20">
        <v>9005269</v>
      </c>
      <c r="D22" s="15" t="s">
        <v>36</v>
      </c>
      <c r="E22" s="16">
        <v>22449</v>
      </c>
      <c r="F22" s="16">
        <v>22922</v>
      </c>
      <c r="G22" s="17">
        <f>F22-E22</f>
        <v>473</v>
      </c>
      <c r="H22" s="18">
        <v>1</v>
      </c>
      <c r="I22" s="17">
        <f>G22*H22</f>
        <v>473</v>
      </c>
      <c r="J22" s="17">
        <v>512</v>
      </c>
      <c r="K22" s="17">
        <v>480</v>
      </c>
      <c r="L22" s="17">
        <v>249</v>
      </c>
      <c r="M22" s="17">
        <v>47</v>
      </c>
      <c r="N22" s="17">
        <v>94</v>
      </c>
      <c r="O22" s="17">
        <v>226</v>
      </c>
      <c r="P22" s="18">
        <v>398</v>
      </c>
      <c r="Q22" s="18">
        <v>577</v>
      </c>
      <c r="R22" s="18">
        <v>517</v>
      </c>
      <c r="S22" s="18">
        <v>482</v>
      </c>
      <c r="T22" s="18">
        <v>473</v>
      </c>
    </row>
    <row r="23" spans="1:20">
      <c r="A23" s="19"/>
      <c r="B23" s="26"/>
      <c r="C23" s="20"/>
      <c r="D23" s="15" t="s">
        <v>37</v>
      </c>
      <c r="E23" s="16">
        <v>11426</v>
      </c>
      <c r="F23" s="16">
        <v>11662</v>
      </c>
      <c r="G23" s="17">
        <f>F23-E23</f>
        <v>236</v>
      </c>
      <c r="H23" s="18">
        <v>1</v>
      </c>
      <c r="I23" s="17">
        <f>G23*H23</f>
        <v>236</v>
      </c>
      <c r="J23" s="17">
        <v>254</v>
      </c>
      <c r="K23" s="17">
        <v>239</v>
      </c>
      <c r="L23" s="17">
        <v>131</v>
      </c>
      <c r="M23" s="17">
        <v>24</v>
      </c>
      <c r="N23" s="17">
        <v>48</v>
      </c>
      <c r="O23" s="17">
        <v>121</v>
      </c>
      <c r="P23" s="18">
        <v>204</v>
      </c>
      <c r="Q23" s="18">
        <v>288</v>
      </c>
      <c r="R23" s="18">
        <v>256</v>
      </c>
      <c r="S23" s="18">
        <v>240</v>
      </c>
      <c r="T23" s="18">
        <v>237</v>
      </c>
    </row>
    <row r="24" spans="1:20">
      <c r="A24" s="19"/>
      <c r="B24" s="26"/>
      <c r="C24" s="20"/>
      <c r="D24" s="15"/>
      <c r="E24" s="16"/>
      <c r="F24" s="16"/>
      <c r="G24" s="17"/>
      <c r="H24" s="18"/>
      <c r="I24" s="17"/>
      <c r="J24" s="17"/>
      <c r="K24" s="17"/>
      <c r="L24" s="17"/>
      <c r="M24" s="17"/>
      <c r="N24" s="17"/>
      <c r="O24" s="17"/>
      <c r="P24" s="18"/>
      <c r="Q24" s="18"/>
      <c r="R24" s="18"/>
      <c r="S24" s="18"/>
      <c r="T24" s="18"/>
    </row>
    <row r="25" spans="1:20">
      <c r="A25" s="27" t="s">
        <v>38</v>
      </c>
      <c r="B25" s="14"/>
      <c r="C25" s="24"/>
      <c r="D25" s="24"/>
      <c r="E25" s="28"/>
      <c r="F25" s="28"/>
      <c r="G25" s="17"/>
      <c r="H25" s="18"/>
      <c r="I25" s="21">
        <f>SUM(I20:I24)</f>
        <v>3783</v>
      </c>
      <c r="J25" s="21">
        <v>3877</v>
      </c>
      <c r="K25" s="21">
        <v>3753</v>
      </c>
      <c r="L25" s="21">
        <v>3216</v>
      </c>
      <c r="M25" s="21">
        <v>2839</v>
      </c>
      <c r="N25" s="21">
        <v>2676</v>
      </c>
      <c r="O25" s="21">
        <v>3611</v>
      </c>
      <c r="P25" s="22">
        <v>3578</v>
      </c>
      <c r="Q25" s="22">
        <v>4045</v>
      </c>
      <c r="R25" s="22">
        <v>4048</v>
      </c>
      <c r="S25" s="22">
        <v>3890</v>
      </c>
      <c r="T25" s="22">
        <v>3959</v>
      </c>
    </row>
    <row r="26" spans="1:20">
      <c r="A26" s="24"/>
      <c r="B26" s="20"/>
      <c r="C26" s="20"/>
      <c r="D26" s="20"/>
      <c r="E26" s="16"/>
      <c r="F26" s="16"/>
      <c r="G26" s="17"/>
      <c r="H26" s="18"/>
      <c r="I26" s="17"/>
      <c r="J26" s="17"/>
      <c r="K26" s="17"/>
      <c r="L26" s="17"/>
      <c r="M26" s="17"/>
      <c r="N26" s="17"/>
      <c r="O26" s="17"/>
      <c r="P26" s="18"/>
      <c r="Q26" s="18"/>
      <c r="R26" s="18"/>
      <c r="S26" s="18"/>
      <c r="T26" s="18"/>
    </row>
    <row r="27" spans="1:20">
      <c r="A27" s="13" t="s">
        <v>39</v>
      </c>
      <c r="B27" s="25"/>
      <c r="C27" s="20"/>
      <c r="D27" s="20"/>
      <c r="E27" s="16"/>
      <c r="F27" s="16"/>
      <c r="G27" s="17"/>
      <c r="H27" s="18"/>
      <c r="I27" s="17"/>
      <c r="J27" s="17"/>
      <c r="K27" s="17"/>
      <c r="L27" s="17"/>
      <c r="M27" s="17"/>
      <c r="N27" s="17"/>
      <c r="O27" s="17"/>
      <c r="P27" s="18"/>
      <c r="Q27" s="18"/>
      <c r="R27" s="18"/>
      <c r="S27" s="18"/>
      <c r="T27" s="18"/>
    </row>
    <row r="28" spans="1:20">
      <c r="A28" s="19" t="s">
        <v>27</v>
      </c>
      <c r="B28" s="14"/>
      <c r="C28" s="20"/>
      <c r="D28" s="20"/>
      <c r="E28" s="16"/>
      <c r="F28" s="16"/>
      <c r="G28" s="17"/>
      <c r="H28" s="18"/>
      <c r="I28" s="17">
        <v>2</v>
      </c>
      <c r="J28" s="17">
        <v>2</v>
      </c>
      <c r="K28" s="17">
        <v>2</v>
      </c>
      <c r="L28" s="17">
        <v>2</v>
      </c>
      <c r="M28" s="17">
        <v>2</v>
      </c>
      <c r="N28" s="17">
        <v>2</v>
      </c>
      <c r="O28" s="17">
        <v>2</v>
      </c>
      <c r="P28" s="18">
        <v>2</v>
      </c>
      <c r="Q28" s="18">
        <v>2</v>
      </c>
      <c r="R28" s="18">
        <v>2</v>
      </c>
      <c r="S28" s="18">
        <v>2</v>
      </c>
      <c r="T28" s="18">
        <v>2</v>
      </c>
    </row>
    <row r="29" spans="1:20">
      <c r="A29" s="19" t="s">
        <v>40</v>
      </c>
      <c r="B29" s="26">
        <v>40991</v>
      </c>
      <c r="C29" s="20" t="s">
        <v>41</v>
      </c>
      <c r="D29" s="15" t="s">
        <v>36</v>
      </c>
      <c r="E29" s="16">
        <v>262067</v>
      </c>
      <c r="F29" s="16">
        <v>263471</v>
      </c>
      <c r="G29" s="17">
        <f>F29-E29</f>
        <v>1404</v>
      </c>
      <c r="H29" s="18">
        <v>1</v>
      </c>
      <c r="I29" s="17">
        <f>G29*H29</f>
        <v>1404</v>
      </c>
      <c r="J29" s="17">
        <v>1410</v>
      </c>
      <c r="K29" s="17">
        <v>1349</v>
      </c>
      <c r="L29" s="17">
        <v>1356</v>
      </c>
      <c r="M29" s="17">
        <v>1474</v>
      </c>
      <c r="N29" s="17">
        <v>1454</v>
      </c>
      <c r="O29" s="17">
        <v>1620</v>
      </c>
      <c r="P29" s="18">
        <v>2407</v>
      </c>
      <c r="Q29" s="18">
        <v>3027</v>
      </c>
      <c r="R29" s="18">
        <v>3464</v>
      </c>
      <c r="S29" s="18">
        <v>3098</v>
      </c>
      <c r="T29" s="18">
        <v>3415</v>
      </c>
    </row>
    <row r="30" spans="1:20">
      <c r="A30" s="19"/>
      <c r="B30" s="26"/>
      <c r="C30" s="20"/>
      <c r="D30" s="15" t="s">
        <v>37</v>
      </c>
      <c r="E30" s="16">
        <v>119748</v>
      </c>
      <c r="F30" s="16">
        <v>120260</v>
      </c>
      <c r="G30" s="17">
        <f>F30-E30</f>
        <v>512</v>
      </c>
      <c r="H30" s="18">
        <v>1</v>
      </c>
      <c r="I30" s="17">
        <f>G30*H30</f>
        <v>512</v>
      </c>
      <c r="J30" s="17">
        <v>524</v>
      </c>
      <c r="K30" s="17">
        <v>530</v>
      </c>
      <c r="L30" s="17">
        <v>536</v>
      </c>
      <c r="M30" s="17">
        <v>639</v>
      </c>
      <c r="N30" s="17">
        <v>592</v>
      </c>
      <c r="O30" s="17">
        <v>673</v>
      </c>
      <c r="P30" s="18">
        <v>1076</v>
      </c>
      <c r="Q30" s="18">
        <v>1367</v>
      </c>
      <c r="R30" s="18">
        <v>1563</v>
      </c>
      <c r="S30" s="18">
        <v>1404</v>
      </c>
      <c r="T30" s="18">
        <v>1549</v>
      </c>
    </row>
    <row r="31" spans="1:20">
      <c r="A31" s="19"/>
      <c r="B31" s="19"/>
      <c r="C31" s="19"/>
      <c r="D31" s="19"/>
      <c r="E31" s="16"/>
      <c r="F31" s="16"/>
      <c r="G31" s="17"/>
      <c r="H31" s="18"/>
      <c r="I31" s="17"/>
      <c r="J31" s="17"/>
      <c r="K31" s="17"/>
      <c r="L31" s="17"/>
      <c r="M31" s="17"/>
      <c r="N31" s="17"/>
      <c r="O31" s="17"/>
      <c r="P31" s="18"/>
      <c r="Q31" s="18"/>
      <c r="R31" s="18"/>
      <c r="S31" s="18"/>
      <c r="T31" s="18"/>
    </row>
    <row r="32" spans="1:20">
      <c r="A32" s="29" t="s">
        <v>42</v>
      </c>
      <c r="B32" s="20"/>
      <c r="C32" s="20"/>
      <c r="D32" s="20"/>
      <c r="E32" s="16"/>
      <c r="F32" s="16"/>
      <c r="G32" s="17"/>
      <c r="H32" s="18"/>
      <c r="I32" s="21">
        <f>SUM(I28:I31)</f>
        <v>1918</v>
      </c>
      <c r="J32" s="21">
        <v>1936</v>
      </c>
      <c r="K32" s="21">
        <v>1881</v>
      </c>
      <c r="L32" s="21">
        <v>1894</v>
      </c>
      <c r="M32" s="21">
        <v>2115</v>
      </c>
      <c r="N32" s="21">
        <v>2048</v>
      </c>
      <c r="O32" s="21">
        <v>2295</v>
      </c>
      <c r="P32" s="22">
        <v>3485</v>
      </c>
      <c r="Q32" s="22">
        <v>4396</v>
      </c>
      <c r="R32" s="22">
        <v>5029</v>
      </c>
      <c r="S32" s="22">
        <v>4504</v>
      </c>
      <c r="T32" s="22">
        <v>4966</v>
      </c>
    </row>
    <row r="33" spans="1:20">
      <c r="A33" s="13" t="s">
        <v>43</v>
      </c>
      <c r="B33" s="14"/>
      <c r="C33" s="20"/>
      <c r="D33" s="20"/>
      <c r="E33" s="16"/>
      <c r="F33" s="16"/>
      <c r="G33" s="17"/>
      <c r="H33" s="18"/>
      <c r="I33" s="17"/>
      <c r="J33" s="17"/>
      <c r="K33" s="17"/>
      <c r="L33" s="17"/>
      <c r="M33" s="17"/>
      <c r="N33" s="17"/>
      <c r="O33" s="17"/>
      <c r="P33" s="18"/>
      <c r="Q33" s="18"/>
      <c r="R33" s="18"/>
      <c r="S33" s="18"/>
      <c r="T33" s="18"/>
    </row>
    <row r="34" spans="1:20">
      <c r="A34" s="19" t="s">
        <v>44</v>
      </c>
      <c r="B34" s="20"/>
      <c r="C34" s="20"/>
      <c r="D34" s="20"/>
      <c r="E34" s="16"/>
      <c r="F34" s="16"/>
      <c r="G34" s="17"/>
      <c r="H34" s="18"/>
      <c r="I34" s="17">
        <v>4</v>
      </c>
      <c r="J34" s="17">
        <v>4</v>
      </c>
      <c r="K34" s="17">
        <v>4</v>
      </c>
      <c r="L34" s="17">
        <v>4</v>
      </c>
      <c r="M34" s="17">
        <v>4</v>
      </c>
      <c r="N34" s="17">
        <v>4</v>
      </c>
      <c r="O34" s="17">
        <v>4</v>
      </c>
      <c r="P34" s="18">
        <v>4</v>
      </c>
      <c r="Q34" s="18">
        <v>4</v>
      </c>
      <c r="R34" s="18">
        <v>4</v>
      </c>
      <c r="S34" s="18">
        <v>4</v>
      </c>
      <c r="T34" s="18">
        <v>4</v>
      </c>
    </row>
    <row r="35" spans="1:20">
      <c r="A35" s="19" t="s">
        <v>45</v>
      </c>
      <c r="B35" s="14"/>
      <c r="C35" s="15" t="s">
        <v>46</v>
      </c>
      <c r="D35" s="15"/>
      <c r="E35" s="16">
        <v>58867</v>
      </c>
      <c r="F35" s="16">
        <v>61014</v>
      </c>
      <c r="G35" s="17">
        <f>F35-E35</f>
        <v>2147</v>
      </c>
      <c r="H35" s="18">
        <v>1</v>
      </c>
      <c r="I35" s="17">
        <f>G35*H35</f>
        <v>2147</v>
      </c>
      <c r="J35" s="17">
        <v>2087</v>
      </c>
      <c r="K35" s="17">
        <v>1750</v>
      </c>
      <c r="L35" s="17">
        <v>1756</v>
      </c>
      <c r="M35" s="17">
        <v>1647</v>
      </c>
      <c r="N35" s="17">
        <v>1498</v>
      </c>
      <c r="O35" s="17">
        <v>1754</v>
      </c>
      <c r="P35" s="18">
        <v>1589</v>
      </c>
      <c r="Q35" s="18">
        <v>1613</v>
      </c>
      <c r="R35" s="18">
        <v>1503</v>
      </c>
      <c r="S35" s="18">
        <v>1682</v>
      </c>
      <c r="T35" s="18">
        <v>1628</v>
      </c>
    </row>
    <row r="36" spans="1:20">
      <c r="A36" s="19" t="s">
        <v>47</v>
      </c>
      <c r="B36" s="14"/>
      <c r="C36" s="15" t="s">
        <v>48</v>
      </c>
      <c r="D36" s="15"/>
      <c r="E36" s="16">
        <v>42394</v>
      </c>
      <c r="F36" s="16">
        <v>43785</v>
      </c>
      <c r="G36" s="17">
        <f>F36-E36</f>
        <v>1391</v>
      </c>
      <c r="H36" s="18">
        <v>1</v>
      </c>
      <c r="I36" s="17">
        <f>G36*H36</f>
        <v>1391</v>
      </c>
      <c r="J36" s="17">
        <v>1320</v>
      </c>
      <c r="K36" s="17">
        <v>1352</v>
      </c>
      <c r="L36" s="17">
        <v>1284</v>
      </c>
      <c r="M36" s="17">
        <v>1340</v>
      </c>
      <c r="N36" s="17">
        <v>1065</v>
      </c>
      <c r="O36" s="17">
        <v>1227</v>
      </c>
      <c r="P36" s="18">
        <v>875</v>
      </c>
      <c r="Q36" s="18">
        <v>1236</v>
      </c>
      <c r="R36" s="18">
        <v>1156</v>
      </c>
      <c r="S36" s="18">
        <v>1073</v>
      </c>
      <c r="T36" s="18">
        <v>1064</v>
      </c>
    </row>
    <row r="37" spans="1:20">
      <c r="A37" s="19" t="s">
        <v>35</v>
      </c>
      <c r="B37" s="14"/>
      <c r="C37" s="20">
        <v>450795</v>
      </c>
      <c r="D37" s="20"/>
      <c r="E37" s="16">
        <v>65272</v>
      </c>
      <c r="F37" s="16">
        <v>65963</v>
      </c>
      <c r="G37" s="17">
        <f>F37-E37</f>
        <v>691</v>
      </c>
      <c r="H37" s="18">
        <v>1</v>
      </c>
      <c r="I37" s="17">
        <f>G37*H37</f>
        <v>691</v>
      </c>
      <c r="J37" s="17">
        <v>722</v>
      </c>
      <c r="K37" s="17">
        <v>673</v>
      </c>
      <c r="L37" s="17">
        <v>346</v>
      </c>
      <c r="M37" s="17">
        <v>50</v>
      </c>
      <c r="N37" s="17">
        <v>100</v>
      </c>
      <c r="O37" s="17">
        <v>330</v>
      </c>
      <c r="P37" s="18">
        <v>566</v>
      </c>
      <c r="Q37" s="18">
        <v>817</v>
      </c>
      <c r="R37" s="18">
        <v>703</v>
      </c>
      <c r="S37" s="18">
        <v>698</v>
      </c>
      <c r="T37" s="18">
        <v>695</v>
      </c>
    </row>
    <row r="38" spans="1:20">
      <c r="A38" s="19"/>
      <c r="B38" s="14"/>
      <c r="C38" s="20"/>
      <c r="D38" s="20"/>
      <c r="E38" s="16"/>
      <c r="F38" s="16"/>
      <c r="G38" s="17"/>
      <c r="H38" s="18"/>
      <c r="I38" s="21">
        <f>SUM(I34:I37)</f>
        <v>4233</v>
      </c>
      <c r="J38" s="21">
        <v>4133</v>
      </c>
      <c r="K38" s="21">
        <v>3779</v>
      </c>
      <c r="L38" s="21">
        <v>3390</v>
      </c>
      <c r="M38" s="21">
        <v>3041</v>
      </c>
      <c r="N38" s="21">
        <v>2667</v>
      </c>
      <c r="O38" s="21">
        <v>3315</v>
      </c>
      <c r="P38" s="22">
        <v>3034</v>
      </c>
      <c r="Q38" s="22">
        <v>3670</v>
      </c>
      <c r="R38" s="22">
        <v>3366</v>
      </c>
      <c r="S38" s="22">
        <v>3457</v>
      </c>
      <c r="T38" s="22">
        <v>3391</v>
      </c>
    </row>
    <row r="39" spans="1:20">
      <c r="A39" s="24"/>
      <c r="B39" s="20"/>
      <c r="C39" s="20"/>
      <c r="D39" s="20"/>
      <c r="E39" s="16"/>
      <c r="F39" s="16"/>
      <c r="G39" s="17"/>
      <c r="H39" s="18"/>
      <c r="I39" s="17"/>
      <c r="J39" s="17"/>
      <c r="K39" s="17"/>
      <c r="L39" s="17"/>
      <c r="M39" s="17"/>
      <c r="N39" s="17"/>
      <c r="O39" s="17"/>
      <c r="P39" s="18"/>
      <c r="Q39" s="18"/>
      <c r="R39" s="18"/>
      <c r="S39" s="18"/>
      <c r="T39" s="18"/>
    </row>
    <row r="40" spans="1:20">
      <c r="A40" s="13" t="s">
        <v>49</v>
      </c>
      <c r="B40" s="14"/>
      <c r="C40" s="15" t="s">
        <v>50</v>
      </c>
      <c r="D40" s="15"/>
      <c r="E40" s="16">
        <v>19383</v>
      </c>
      <c r="F40" s="16">
        <v>21120</v>
      </c>
      <c r="G40" s="23">
        <f>F40-E40</f>
        <v>1737</v>
      </c>
      <c r="H40" s="18">
        <v>1</v>
      </c>
      <c r="I40" s="17">
        <f>G40*H40</f>
        <v>1737</v>
      </c>
      <c r="J40" s="17">
        <v>1800</v>
      </c>
      <c r="K40" s="17">
        <v>1601</v>
      </c>
      <c r="L40" s="17">
        <v>1502</v>
      </c>
      <c r="M40" s="17">
        <v>1409</v>
      </c>
      <c r="N40" s="17">
        <v>1179</v>
      </c>
      <c r="O40" s="17">
        <v>1362</v>
      </c>
      <c r="P40" s="18">
        <v>1254</v>
      </c>
      <c r="Q40" s="18">
        <v>1377</v>
      </c>
      <c r="R40" s="18">
        <v>1295</v>
      </c>
      <c r="S40" s="18">
        <v>1283</v>
      </c>
      <c r="T40" s="18">
        <v>1213</v>
      </c>
    </row>
    <row r="41" spans="1:20">
      <c r="A41" s="19" t="s">
        <v>27</v>
      </c>
      <c r="B41" s="20"/>
      <c r="C41" s="20"/>
      <c r="D41" s="20"/>
      <c r="E41" s="16"/>
      <c r="F41" s="16"/>
      <c r="G41" s="17"/>
      <c r="H41" s="18"/>
      <c r="I41" s="17">
        <v>2</v>
      </c>
      <c r="J41" s="17">
        <v>2</v>
      </c>
      <c r="K41" s="17">
        <v>2</v>
      </c>
      <c r="L41" s="17">
        <v>2</v>
      </c>
      <c r="M41" s="17">
        <v>2</v>
      </c>
      <c r="N41" s="17">
        <v>2</v>
      </c>
      <c r="O41" s="17">
        <v>2</v>
      </c>
      <c r="P41" s="18">
        <v>2</v>
      </c>
      <c r="Q41" s="18">
        <v>2</v>
      </c>
      <c r="R41" s="18">
        <v>2</v>
      </c>
      <c r="S41" s="18">
        <v>2</v>
      </c>
      <c r="T41" s="18">
        <v>2</v>
      </c>
    </row>
    <row r="42" spans="1:20">
      <c r="A42" s="19" t="s">
        <v>35</v>
      </c>
      <c r="B42" s="26">
        <v>40991</v>
      </c>
      <c r="C42" s="20">
        <v>4004672</v>
      </c>
      <c r="D42" s="15" t="s">
        <v>36</v>
      </c>
      <c r="E42" s="16">
        <v>25133</v>
      </c>
      <c r="F42" s="16">
        <v>25715</v>
      </c>
      <c r="G42" s="23">
        <f>F42-E42</f>
        <v>582</v>
      </c>
      <c r="H42" s="18">
        <v>1</v>
      </c>
      <c r="I42" s="17">
        <f>G42*H42</f>
        <v>582</v>
      </c>
      <c r="J42" s="17">
        <v>625</v>
      </c>
      <c r="K42" s="17">
        <v>571</v>
      </c>
      <c r="L42" s="17">
        <v>329</v>
      </c>
      <c r="M42" s="17">
        <v>82</v>
      </c>
      <c r="N42" s="17">
        <v>184</v>
      </c>
      <c r="O42" s="17">
        <v>312</v>
      </c>
      <c r="P42" s="18">
        <v>541</v>
      </c>
      <c r="Q42" s="18">
        <v>609</v>
      </c>
      <c r="R42" s="18">
        <v>575</v>
      </c>
      <c r="S42" s="18">
        <v>570</v>
      </c>
      <c r="T42" s="18">
        <v>555</v>
      </c>
    </row>
    <row r="43" spans="1:20">
      <c r="A43" s="19"/>
      <c r="B43" s="20"/>
      <c r="C43" s="20"/>
      <c r="D43" s="15" t="s">
        <v>37</v>
      </c>
      <c r="E43" s="16">
        <v>12753</v>
      </c>
      <c r="F43" s="16">
        <v>13052</v>
      </c>
      <c r="G43" s="23">
        <f>F43-E43</f>
        <v>299</v>
      </c>
      <c r="H43" s="18">
        <v>1</v>
      </c>
      <c r="I43" s="17">
        <f>G43*H43</f>
        <v>299</v>
      </c>
      <c r="J43" s="17">
        <v>310</v>
      </c>
      <c r="K43" s="17">
        <v>286</v>
      </c>
      <c r="L43" s="17">
        <v>173</v>
      </c>
      <c r="M43" s="17">
        <v>43</v>
      </c>
      <c r="N43" s="17">
        <v>95</v>
      </c>
      <c r="O43" s="17">
        <v>164</v>
      </c>
      <c r="P43" s="18">
        <v>296</v>
      </c>
      <c r="Q43" s="18">
        <v>286</v>
      </c>
      <c r="R43" s="18">
        <v>286</v>
      </c>
      <c r="S43" s="18">
        <v>287</v>
      </c>
      <c r="T43" s="18">
        <v>280</v>
      </c>
    </row>
    <row r="44" spans="1:20">
      <c r="A44" s="19"/>
      <c r="B44" s="20"/>
      <c r="C44" s="20"/>
      <c r="D44" s="20"/>
      <c r="E44" s="16"/>
      <c r="F44" s="16"/>
      <c r="G44" s="17"/>
      <c r="H44" s="18"/>
      <c r="I44" s="21">
        <f>SUM(I40:I43)</f>
        <v>2620</v>
      </c>
      <c r="J44" s="21">
        <v>2737</v>
      </c>
      <c r="K44" s="21">
        <v>2460</v>
      </c>
      <c r="L44" s="21">
        <v>2006</v>
      </c>
      <c r="M44" s="21">
        <v>1536</v>
      </c>
      <c r="N44" s="21">
        <v>1460</v>
      </c>
      <c r="O44" s="21">
        <v>1840</v>
      </c>
      <c r="P44" s="22">
        <v>2093</v>
      </c>
      <c r="Q44" s="22">
        <v>2274</v>
      </c>
      <c r="R44" s="22">
        <v>2158</v>
      </c>
      <c r="S44" s="22">
        <v>2142</v>
      </c>
      <c r="T44" s="22">
        <v>2050</v>
      </c>
    </row>
    <row r="45" spans="1:20">
      <c r="A45" s="24"/>
      <c r="B45" s="20"/>
      <c r="C45" s="20"/>
      <c r="D45" s="20"/>
      <c r="E45" s="16"/>
      <c r="F45" s="16"/>
      <c r="G45" s="17"/>
      <c r="H45" s="18"/>
      <c r="I45" s="17"/>
      <c r="J45" s="17"/>
      <c r="K45" s="17"/>
      <c r="L45" s="17"/>
      <c r="M45" s="17"/>
      <c r="N45" s="17"/>
      <c r="O45" s="17"/>
      <c r="P45" s="18"/>
      <c r="Q45" s="18"/>
      <c r="R45" s="18"/>
      <c r="S45" s="18"/>
      <c r="T45" s="18"/>
    </row>
    <row r="46" spans="1:20">
      <c r="A46" s="13" t="s">
        <v>51</v>
      </c>
      <c r="B46" s="14"/>
      <c r="C46" s="15" t="s">
        <v>52</v>
      </c>
      <c r="D46" s="15"/>
      <c r="E46" s="16">
        <v>27449</v>
      </c>
      <c r="F46" s="16">
        <v>29024</v>
      </c>
      <c r="G46" s="23">
        <f>F46-E46</f>
        <v>1575</v>
      </c>
      <c r="H46" s="18">
        <v>1</v>
      </c>
      <c r="I46" s="17">
        <f>G46*H46</f>
        <v>1575</v>
      </c>
      <c r="J46" s="17">
        <v>1665</v>
      </c>
      <c r="K46" s="17">
        <v>2217</v>
      </c>
      <c r="L46" s="17">
        <v>1542</v>
      </c>
      <c r="M46" s="17">
        <v>1315</v>
      </c>
      <c r="N46" s="17">
        <v>1222</v>
      </c>
      <c r="O46" s="17">
        <v>1610</v>
      </c>
      <c r="P46" s="18">
        <v>1680</v>
      </c>
      <c r="Q46" s="18">
        <v>1879</v>
      </c>
      <c r="R46" s="18">
        <v>1843</v>
      </c>
      <c r="S46" s="18">
        <v>1880</v>
      </c>
      <c r="T46" s="18">
        <v>2028</v>
      </c>
    </row>
    <row r="47" spans="1:20">
      <c r="A47" s="19" t="s">
        <v>27</v>
      </c>
      <c r="B47" s="20"/>
      <c r="C47" s="20"/>
      <c r="D47" s="20"/>
      <c r="E47" s="16"/>
      <c r="F47" s="16"/>
      <c r="G47" s="17"/>
      <c r="H47" s="18"/>
      <c r="I47" s="17">
        <v>2</v>
      </c>
      <c r="J47" s="17">
        <v>2</v>
      </c>
      <c r="K47" s="17">
        <v>2</v>
      </c>
      <c r="L47" s="17">
        <v>2</v>
      </c>
      <c r="M47" s="17">
        <v>2</v>
      </c>
      <c r="N47" s="17">
        <v>2</v>
      </c>
      <c r="O47" s="17">
        <v>2</v>
      </c>
      <c r="P47" s="18">
        <v>2</v>
      </c>
      <c r="Q47" s="18">
        <v>2</v>
      </c>
      <c r="R47" s="18">
        <v>2</v>
      </c>
      <c r="S47" s="18">
        <v>2</v>
      </c>
      <c r="T47" s="18">
        <v>2</v>
      </c>
    </row>
    <row r="48" spans="1:20">
      <c r="A48" s="19"/>
      <c r="B48" s="20"/>
      <c r="C48" s="20"/>
      <c r="D48" s="20"/>
      <c r="E48" s="16"/>
      <c r="F48" s="16"/>
      <c r="G48" s="17"/>
      <c r="H48" s="18"/>
      <c r="I48" s="30">
        <f>I46+I47</f>
        <v>1577</v>
      </c>
      <c r="J48" s="30">
        <v>1667</v>
      </c>
      <c r="K48" s="30">
        <v>2219</v>
      </c>
      <c r="L48" s="30">
        <v>1544</v>
      </c>
      <c r="M48" s="30">
        <v>1317</v>
      </c>
      <c r="N48" s="30">
        <v>1224</v>
      </c>
      <c r="O48" s="30">
        <v>1612</v>
      </c>
      <c r="P48" s="31">
        <v>1682</v>
      </c>
      <c r="Q48" s="31">
        <v>1881</v>
      </c>
      <c r="R48" s="31">
        <v>1845</v>
      </c>
      <c r="S48" s="31">
        <v>1882</v>
      </c>
      <c r="T48" s="31">
        <v>2030</v>
      </c>
    </row>
    <row r="49" spans="1:20">
      <c r="A49" s="19" t="s">
        <v>53</v>
      </c>
      <c r="B49" s="20"/>
      <c r="C49" s="20"/>
      <c r="D49" s="20"/>
      <c r="E49" s="16"/>
      <c r="F49" s="16"/>
      <c r="G49" s="17"/>
      <c r="H49" s="18"/>
      <c r="I49" s="21"/>
      <c r="J49" s="21"/>
      <c r="K49" s="21"/>
      <c r="L49" s="21"/>
      <c r="M49" s="21"/>
      <c r="N49" s="21"/>
      <c r="O49" s="21"/>
      <c r="P49" s="22"/>
      <c r="Q49" s="22"/>
      <c r="R49" s="22"/>
      <c r="S49" s="22"/>
      <c r="T49" s="22"/>
    </row>
    <row r="50" spans="1:20">
      <c r="A50" s="24"/>
      <c r="B50" s="20"/>
      <c r="C50" s="20"/>
      <c r="D50" s="20"/>
      <c r="E50" s="16"/>
      <c r="F50" s="16"/>
      <c r="G50" s="17"/>
      <c r="H50" s="18"/>
      <c r="I50" s="17"/>
      <c r="J50" s="17"/>
      <c r="K50" s="17"/>
      <c r="L50" s="17"/>
      <c r="M50" s="17"/>
      <c r="N50" s="17"/>
      <c r="O50" s="17"/>
      <c r="P50" s="18"/>
      <c r="Q50" s="18"/>
      <c r="R50" s="18"/>
      <c r="S50" s="18"/>
      <c r="T50" s="18"/>
    </row>
    <row r="51" spans="1:20">
      <c r="A51" s="13" t="s">
        <v>54</v>
      </c>
      <c r="B51" s="14" t="s">
        <v>55</v>
      </c>
      <c r="C51" s="15" t="s">
        <v>56</v>
      </c>
      <c r="D51" s="15" t="s">
        <v>36</v>
      </c>
      <c r="E51" s="16">
        <v>84597</v>
      </c>
      <c r="F51" s="16">
        <v>90005</v>
      </c>
      <c r="G51" s="23">
        <f>F51-E51</f>
        <v>5408</v>
      </c>
      <c r="H51" s="18">
        <v>1</v>
      </c>
      <c r="I51" s="17">
        <f>G51*H51</f>
        <v>5408</v>
      </c>
      <c r="J51" s="17">
        <v>5447</v>
      </c>
      <c r="K51" s="17">
        <v>5520</v>
      </c>
      <c r="L51" s="17">
        <v>5235</v>
      </c>
      <c r="M51" s="17">
        <v>5190</v>
      </c>
      <c r="N51" s="17">
        <v>4667</v>
      </c>
      <c r="O51" s="17">
        <v>5322</v>
      </c>
      <c r="P51" s="18">
        <v>5315</v>
      </c>
      <c r="Q51" s="18">
        <v>6018</v>
      </c>
      <c r="R51" s="18">
        <v>5354</v>
      </c>
      <c r="S51" s="18">
        <v>5485</v>
      </c>
      <c r="T51" s="18">
        <v>5795</v>
      </c>
    </row>
    <row r="52" spans="1:20">
      <c r="A52" s="13"/>
      <c r="B52" s="14"/>
      <c r="C52" s="15"/>
      <c r="D52" s="15" t="s">
        <v>37</v>
      </c>
      <c r="E52" s="16">
        <v>29448</v>
      </c>
      <c r="F52" s="16">
        <v>31914</v>
      </c>
      <c r="G52" s="23">
        <f>F52-E52</f>
        <v>2466</v>
      </c>
      <c r="H52" s="18">
        <v>1</v>
      </c>
      <c r="I52" s="17">
        <f>G52*H52</f>
        <v>2466</v>
      </c>
      <c r="J52" s="17">
        <v>2470</v>
      </c>
      <c r="K52" s="17">
        <v>2495</v>
      </c>
      <c r="L52" s="17">
        <v>2401</v>
      </c>
      <c r="M52" s="17">
        <v>2301</v>
      </c>
      <c r="N52" s="17">
        <v>2004</v>
      </c>
      <c r="O52" s="17">
        <v>2424</v>
      </c>
      <c r="P52" s="18">
        <v>2391</v>
      </c>
      <c r="Q52" s="18">
        <v>2698</v>
      </c>
      <c r="R52" s="18">
        <v>2436</v>
      </c>
      <c r="S52" s="18">
        <v>2571</v>
      </c>
      <c r="T52" s="18">
        <v>2663</v>
      </c>
    </row>
    <row r="53" spans="1:20">
      <c r="A53" s="19" t="s">
        <v>27</v>
      </c>
      <c r="B53" s="20"/>
      <c r="C53" s="20"/>
      <c r="D53" s="20"/>
      <c r="E53" s="16"/>
      <c r="F53" s="16"/>
      <c r="G53" s="17"/>
      <c r="H53" s="18"/>
      <c r="I53" s="17">
        <v>2</v>
      </c>
      <c r="J53" s="17">
        <v>2</v>
      </c>
      <c r="K53" s="17">
        <v>2</v>
      </c>
      <c r="L53" s="17">
        <v>2</v>
      </c>
      <c r="M53" s="17">
        <v>2</v>
      </c>
      <c r="N53" s="17">
        <v>2</v>
      </c>
      <c r="O53" s="17">
        <v>2</v>
      </c>
      <c r="P53" s="18">
        <v>2</v>
      </c>
      <c r="Q53" s="18">
        <v>2</v>
      </c>
      <c r="R53" s="18">
        <v>2</v>
      </c>
      <c r="S53" s="18">
        <v>2</v>
      </c>
      <c r="T53" s="18">
        <v>2</v>
      </c>
    </row>
    <row r="54" spans="1:20">
      <c r="A54" s="19" t="s">
        <v>57</v>
      </c>
      <c r="B54" s="20"/>
      <c r="C54" s="20"/>
      <c r="D54" s="20"/>
      <c r="E54" s="16"/>
      <c r="F54" s="16"/>
      <c r="G54" s="17"/>
      <c r="H54" s="18"/>
      <c r="I54" s="21">
        <f>SUM(I51:I53)</f>
        <v>7876</v>
      </c>
      <c r="J54" s="21">
        <v>7919</v>
      </c>
      <c r="K54" s="21">
        <v>8017</v>
      </c>
      <c r="L54" s="21">
        <v>7638</v>
      </c>
      <c r="M54" s="21">
        <v>7493</v>
      </c>
      <c r="N54" s="21">
        <v>6673</v>
      </c>
      <c r="O54" s="21">
        <v>7748</v>
      </c>
      <c r="P54" s="22">
        <v>7708</v>
      </c>
      <c r="Q54" s="22">
        <v>8718</v>
      </c>
      <c r="R54" s="22">
        <v>7792</v>
      </c>
      <c r="S54" s="22">
        <v>8058</v>
      </c>
      <c r="T54" s="22">
        <v>8460</v>
      </c>
    </row>
    <row r="55" spans="1:20">
      <c r="A55" s="19"/>
      <c r="B55" s="20"/>
      <c r="C55" s="20"/>
      <c r="D55" s="20"/>
      <c r="E55" s="16"/>
      <c r="F55" s="16"/>
      <c r="G55" s="17"/>
      <c r="H55" s="18"/>
      <c r="I55" s="17"/>
      <c r="J55" s="17"/>
      <c r="K55" s="17"/>
      <c r="L55" s="17"/>
      <c r="M55" s="17"/>
      <c r="N55" s="17"/>
      <c r="O55" s="17"/>
      <c r="P55" s="18"/>
      <c r="Q55" s="18"/>
      <c r="R55" s="18"/>
      <c r="S55" s="18"/>
      <c r="T55" s="18"/>
    </row>
    <row r="56" spans="1:20">
      <c r="A56" s="13" t="s">
        <v>58</v>
      </c>
      <c r="B56" s="14"/>
      <c r="C56" s="15" t="s">
        <v>59</v>
      </c>
      <c r="D56" s="15" t="s">
        <v>36</v>
      </c>
      <c r="E56" s="16">
        <v>80468</v>
      </c>
      <c r="F56" s="16">
        <v>82175</v>
      </c>
      <c r="G56" s="23">
        <f>(F56-E56)</f>
        <v>1707</v>
      </c>
      <c r="H56" s="18">
        <v>1</v>
      </c>
      <c r="I56" s="17">
        <f>G56*H56</f>
        <v>1707</v>
      </c>
      <c r="J56" s="17">
        <v>1703</v>
      </c>
      <c r="K56" s="17">
        <v>1524</v>
      </c>
      <c r="L56" s="17">
        <v>1558</v>
      </c>
      <c r="M56" s="17">
        <v>1439</v>
      </c>
      <c r="N56" s="17">
        <v>1346</v>
      </c>
      <c r="O56" s="17">
        <v>861</v>
      </c>
      <c r="P56" s="18">
        <v>2018</v>
      </c>
      <c r="Q56" s="18">
        <v>1592</v>
      </c>
      <c r="R56" s="18">
        <v>1646</v>
      </c>
      <c r="S56" s="18">
        <v>1631</v>
      </c>
      <c r="T56" s="18">
        <v>1639</v>
      </c>
    </row>
    <row r="57" spans="1:20">
      <c r="A57" s="13"/>
      <c r="B57" s="14"/>
      <c r="C57" s="15"/>
      <c r="D57" s="15" t="s">
        <v>37</v>
      </c>
      <c r="E57" s="16">
        <v>37823</v>
      </c>
      <c r="F57" s="16">
        <v>38601</v>
      </c>
      <c r="G57" s="23">
        <f>(F57-E57)</f>
        <v>778</v>
      </c>
      <c r="H57" s="18">
        <v>1</v>
      </c>
      <c r="I57" s="17">
        <f>G57*H57</f>
        <v>778</v>
      </c>
      <c r="J57" s="17">
        <v>801</v>
      </c>
      <c r="K57" s="17">
        <v>721</v>
      </c>
      <c r="L57" s="17">
        <v>743</v>
      </c>
      <c r="M57" s="17">
        <v>714</v>
      </c>
      <c r="N57" s="17">
        <v>649</v>
      </c>
      <c r="O57" s="17">
        <v>419</v>
      </c>
      <c r="P57" s="18">
        <v>1000</v>
      </c>
      <c r="Q57" s="18">
        <v>751</v>
      </c>
      <c r="R57" s="18">
        <v>770</v>
      </c>
      <c r="S57" s="18">
        <v>744</v>
      </c>
      <c r="T57" s="18">
        <v>751</v>
      </c>
    </row>
    <row r="58" spans="1:20">
      <c r="A58" s="19" t="s">
        <v>27</v>
      </c>
      <c r="B58" s="14"/>
      <c r="C58" s="20"/>
      <c r="D58" s="20"/>
      <c r="E58" s="16"/>
      <c r="F58" s="16"/>
      <c r="G58" s="17"/>
      <c r="H58" s="18"/>
      <c r="I58" s="17">
        <v>2</v>
      </c>
      <c r="J58" s="17">
        <v>2</v>
      </c>
      <c r="K58" s="17">
        <v>2</v>
      </c>
      <c r="L58" s="17">
        <v>2</v>
      </c>
      <c r="M58" s="17">
        <v>2</v>
      </c>
      <c r="N58" s="17">
        <v>2</v>
      </c>
      <c r="O58" s="17">
        <v>2</v>
      </c>
      <c r="P58" s="18">
        <v>2</v>
      </c>
      <c r="Q58" s="18">
        <v>2</v>
      </c>
      <c r="R58" s="18">
        <v>2</v>
      </c>
      <c r="S58" s="18">
        <v>2</v>
      </c>
      <c r="T58" s="18">
        <v>2</v>
      </c>
    </row>
    <row r="59" spans="1:20">
      <c r="A59" s="19" t="s">
        <v>60</v>
      </c>
      <c r="B59" s="20"/>
      <c r="C59" s="20"/>
      <c r="D59" s="20"/>
      <c r="E59" s="16"/>
      <c r="F59" s="16"/>
      <c r="G59" s="17"/>
      <c r="H59" s="18"/>
      <c r="I59" s="21">
        <f>SUM(I56:I58)</f>
        <v>2487</v>
      </c>
      <c r="J59" s="21">
        <v>2506</v>
      </c>
      <c r="K59" s="21">
        <v>2247</v>
      </c>
      <c r="L59" s="21">
        <v>2303</v>
      </c>
      <c r="M59" s="21">
        <v>2155</v>
      </c>
      <c r="N59" s="21">
        <v>1997</v>
      </c>
      <c r="O59" s="21">
        <v>1282</v>
      </c>
      <c r="P59" s="22">
        <v>3020</v>
      </c>
      <c r="Q59" s="22">
        <v>2345</v>
      </c>
      <c r="R59" s="22">
        <v>2418</v>
      </c>
      <c r="S59" s="22">
        <v>2377</v>
      </c>
      <c r="T59" s="22">
        <v>2392</v>
      </c>
    </row>
    <row r="60" spans="1:20">
      <c r="A60" s="24"/>
      <c r="B60" s="20"/>
      <c r="C60" s="20"/>
      <c r="D60" s="20"/>
      <c r="E60" s="16"/>
      <c r="F60" s="16"/>
      <c r="G60" s="17"/>
      <c r="H60" s="18"/>
      <c r="I60" s="17"/>
      <c r="J60" s="17"/>
      <c r="K60" s="17"/>
      <c r="L60" s="17"/>
      <c r="M60" s="17"/>
      <c r="N60" s="17"/>
      <c r="O60" s="17"/>
      <c r="P60" s="18"/>
      <c r="Q60" s="18"/>
      <c r="R60" s="18"/>
      <c r="S60" s="18"/>
      <c r="T60" s="18"/>
    </row>
    <row r="61" spans="1:20">
      <c r="A61" s="13" t="s">
        <v>61</v>
      </c>
      <c r="B61" s="14" t="s">
        <v>62</v>
      </c>
      <c r="C61" s="15" t="s">
        <v>63</v>
      </c>
      <c r="D61" s="15" t="s">
        <v>36</v>
      </c>
      <c r="E61" s="16">
        <v>104063</v>
      </c>
      <c r="F61" s="16">
        <v>105931</v>
      </c>
      <c r="G61" s="23">
        <f>F61-E61</f>
        <v>1868</v>
      </c>
      <c r="H61" s="18">
        <v>1</v>
      </c>
      <c r="I61" s="17">
        <f>G61*H61</f>
        <v>1868</v>
      </c>
      <c r="J61" s="17">
        <v>1909</v>
      </c>
      <c r="K61" s="17">
        <v>1823</v>
      </c>
      <c r="L61" s="17">
        <v>1476</v>
      </c>
      <c r="M61" s="17">
        <v>1183</v>
      </c>
      <c r="N61" s="17">
        <v>1238</v>
      </c>
      <c r="O61" s="17">
        <v>1481</v>
      </c>
      <c r="P61" s="18">
        <v>1651</v>
      </c>
      <c r="Q61" s="18">
        <v>1877</v>
      </c>
      <c r="R61" s="18">
        <v>1864</v>
      </c>
      <c r="S61" s="18">
        <v>1615</v>
      </c>
      <c r="T61" s="18">
        <v>1705</v>
      </c>
    </row>
    <row r="62" spans="1:20">
      <c r="A62" s="27" t="s">
        <v>64</v>
      </c>
      <c r="B62" s="14"/>
      <c r="C62" s="15"/>
      <c r="D62" s="15" t="s">
        <v>37</v>
      </c>
      <c r="E62" s="16">
        <v>51735</v>
      </c>
      <c r="F62" s="16">
        <v>52671</v>
      </c>
      <c r="G62" s="23">
        <f>F62-E62</f>
        <v>936</v>
      </c>
      <c r="H62" s="18">
        <v>1</v>
      </c>
      <c r="I62" s="17">
        <f>G62*H62</f>
        <v>936</v>
      </c>
      <c r="J62" s="17">
        <v>973</v>
      </c>
      <c r="K62" s="17">
        <v>948</v>
      </c>
      <c r="L62" s="17">
        <v>759</v>
      </c>
      <c r="M62" s="17">
        <v>596</v>
      </c>
      <c r="N62" s="17">
        <v>619</v>
      </c>
      <c r="O62" s="17">
        <v>747</v>
      </c>
      <c r="P62" s="18">
        <v>838</v>
      </c>
      <c r="Q62" s="18">
        <v>961</v>
      </c>
      <c r="R62" s="18">
        <v>927</v>
      </c>
      <c r="S62" s="18">
        <v>802</v>
      </c>
      <c r="T62" s="18">
        <v>848</v>
      </c>
    </row>
    <row r="63" spans="1:20">
      <c r="A63" s="19"/>
      <c r="B63" s="20"/>
      <c r="C63" s="20"/>
      <c r="D63" s="20"/>
      <c r="E63" s="16"/>
      <c r="F63" s="16"/>
      <c r="G63" s="17"/>
      <c r="H63" s="18"/>
      <c r="I63" s="17"/>
      <c r="J63" s="17"/>
      <c r="K63" s="17"/>
      <c r="L63" s="17"/>
      <c r="M63" s="17"/>
      <c r="N63" s="17"/>
      <c r="O63" s="17"/>
      <c r="P63" s="18"/>
      <c r="Q63" s="18"/>
      <c r="R63" s="18"/>
      <c r="S63" s="18"/>
      <c r="T63" s="18"/>
    </row>
    <row r="64" spans="1:20">
      <c r="A64" s="19" t="s">
        <v>27</v>
      </c>
      <c r="B64" s="20"/>
      <c r="C64" s="20"/>
      <c r="D64" s="20"/>
      <c r="E64" s="16"/>
      <c r="F64" s="16"/>
      <c r="G64" s="17"/>
      <c r="H64" s="18"/>
      <c r="I64" s="17">
        <v>2</v>
      </c>
      <c r="J64" s="17">
        <v>2</v>
      </c>
      <c r="K64" s="17">
        <v>2</v>
      </c>
      <c r="L64" s="17">
        <v>2</v>
      </c>
      <c r="M64" s="17">
        <v>2</v>
      </c>
      <c r="N64" s="17">
        <v>2</v>
      </c>
      <c r="O64" s="17">
        <v>2</v>
      </c>
      <c r="P64" s="18">
        <v>2</v>
      </c>
      <c r="Q64" s="18">
        <v>2</v>
      </c>
      <c r="R64" s="18">
        <v>2</v>
      </c>
      <c r="S64" s="18">
        <v>2</v>
      </c>
      <c r="T64" s="18">
        <v>2</v>
      </c>
    </row>
    <row r="65" spans="1:20">
      <c r="A65" s="19" t="s">
        <v>65</v>
      </c>
      <c r="B65" s="20"/>
      <c r="C65" s="20"/>
      <c r="D65" s="20"/>
      <c r="E65" s="16"/>
      <c r="F65" s="16"/>
      <c r="G65" s="17"/>
      <c r="H65" s="18"/>
      <c r="I65" s="21">
        <f>SUM(I61:I64)</f>
        <v>2806</v>
      </c>
      <c r="J65" s="21">
        <v>2884</v>
      </c>
      <c r="K65" s="21">
        <v>2773</v>
      </c>
      <c r="L65" s="21">
        <v>2237</v>
      </c>
      <c r="M65" s="21">
        <v>1781</v>
      </c>
      <c r="N65" s="21">
        <v>1859</v>
      </c>
      <c r="O65" s="21">
        <v>2230</v>
      </c>
      <c r="P65" s="22">
        <v>2491</v>
      </c>
      <c r="Q65" s="22">
        <v>2840</v>
      </c>
      <c r="R65" s="22">
        <v>2793</v>
      </c>
      <c r="S65" s="22">
        <v>2419</v>
      </c>
      <c r="T65" s="22">
        <v>2555</v>
      </c>
    </row>
    <row r="66" spans="1:20">
      <c r="A66" s="19"/>
      <c r="B66" s="20"/>
      <c r="C66" s="20"/>
      <c r="D66" s="20"/>
      <c r="E66" s="16"/>
      <c r="F66" s="16"/>
      <c r="G66" s="17"/>
      <c r="H66" s="18"/>
      <c r="I66" s="17"/>
      <c r="J66" s="17"/>
      <c r="K66" s="17"/>
      <c r="L66" s="17"/>
      <c r="M66" s="17"/>
      <c r="N66" s="17"/>
      <c r="O66" s="17"/>
      <c r="P66" s="18"/>
      <c r="Q66" s="18"/>
      <c r="R66" s="18"/>
      <c r="S66" s="18"/>
      <c r="T66" s="18"/>
    </row>
    <row r="67" spans="1:20">
      <c r="A67" s="13" t="s">
        <v>66</v>
      </c>
      <c r="B67" s="14"/>
      <c r="C67" s="15"/>
      <c r="D67" s="15"/>
      <c r="E67" s="16"/>
      <c r="F67" s="16"/>
      <c r="G67" s="17"/>
      <c r="H67" s="18"/>
      <c r="I67" s="17"/>
      <c r="J67" s="17"/>
      <c r="K67" s="17"/>
      <c r="L67" s="17"/>
      <c r="M67" s="17"/>
      <c r="N67" s="17"/>
      <c r="O67" s="17"/>
      <c r="P67" s="18"/>
      <c r="Q67" s="18"/>
      <c r="R67" s="18"/>
      <c r="S67" s="18"/>
      <c r="T67" s="18"/>
    </row>
    <row r="68" spans="1:20">
      <c r="A68" s="19" t="s">
        <v>44</v>
      </c>
      <c r="B68" s="20"/>
      <c r="C68" s="20"/>
      <c r="D68" s="20"/>
      <c r="E68" s="16"/>
      <c r="F68" s="16"/>
      <c r="G68" s="17"/>
      <c r="H68" s="18"/>
      <c r="I68" s="17">
        <v>4</v>
      </c>
      <c r="J68" s="17">
        <v>4</v>
      </c>
      <c r="K68" s="17">
        <v>4</v>
      </c>
      <c r="L68" s="17">
        <v>4</v>
      </c>
      <c r="M68" s="17">
        <v>4</v>
      </c>
      <c r="N68" s="17">
        <v>4</v>
      </c>
      <c r="O68" s="17">
        <v>4</v>
      </c>
      <c r="P68" s="18">
        <v>4</v>
      </c>
      <c r="Q68" s="18">
        <v>4</v>
      </c>
      <c r="R68" s="18">
        <v>4</v>
      </c>
      <c r="S68" s="18">
        <v>4</v>
      </c>
      <c r="T68" s="18">
        <v>4</v>
      </c>
    </row>
    <row r="69" spans="1:20">
      <c r="A69" s="19" t="s">
        <v>45</v>
      </c>
      <c r="B69" s="14"/>
      <c r="C69" s="15" t="s">
        <v>67</v>
      </c>
      <c r="D69" s="15"/>
      <c r="E69" s="16">
        <v>66902</v>
      </c>
      <c r="F69" s="16">
        <v>69244</v>
      </c>
      <c r="G69" s="17">
        <f>F69-E69</f>
        <v>2342</v>
      </c>
      <c r="H69" s="18">
        <v>1</v>
      </c>
      <c r="I69" s="17">
        <f>G69*H69</f>
        <v>2342</v>
      </c>
      <c r="J69" s="17">
        <v>2067</v>
      </c>
      <c r="K69" s="17">
        <v>1915</v>
      </c>
      <c r="L69" s="17">
        <v>2289</v>
      </c>
      <c r="M69" s="17">
        <v>2223</v>
      </c>
      <c r="N69" s="17">
        <v>1799</v>
      </c>
      <c r="O69" s="17">
        <v>2221</v>
      </c>
      <c r="P69" s="18">
        <v>2225</v>
      </c>
      <c r="Q69" s="18">
        <v>2140</v>
      </c>
      <c r="R69" s="18">
        <v>2241</v>
      </c>
      <c r="S69" s="18">
        <v>2104</v>
      </c>
      <c r="T69" s="18">
        <v>2167</v>
      </c>
    </row>
    <row r="70" spans="1:20">
      <c r="A70" s="19" t="s">
        <v>47</v>
      </c>
      <c r="B70" s="14"/>
      <c r="C70" s="15" t="s">
        <v>68</v>
      </c>
      <c r="D70" s="15"/>
      <c r="E70" s="16">
        <v>51599</v>
      </c>
      <c r="F70" s="16">
        <v>53396</v>
      </c>
      <c r="G70" s="17">
        <f>F70-E70</f>
        <v>1797</v>
      </c>
      <c r="H70" s="18">
        <v>1</v>
      </c>
      <c r="I70" s="17">
        <f>G70*H70</f>
        <v>1797</v>
      </c>
      <c r="J70" s="17">
        <v>2079</v>
      </c>
      <c r="K70" s="17">
        <v>2045</v>
      </c>
      <c r="L70" s="17">
        <v>2142</v>
      </c>
      <c r="M70" s="17">
        <v>2282</v>
      </c>
      <c r="N70" s="17">
        <v>1530</v>
      </c>
      <c r="O70" s="17">
        <v>1791</v>
      </c>
      <c r="P70" s="18">
        <v>1424</v>
      </c>
      <c r="Q70" s="18">
        <v>1560</v>
      </c>
      <c r="R70" s="18">
        <v>1791</v>
      </c>
      <c r="S70" s="18">
        <v>1899</v>
      </c>
      <c r="T70" s="18">
        <v>1814</v>
      </c>
    </row>
    <row r="71" spans="1:20">
      <c r="A71" s="19" t="s">
        <v>35</v>
      </c>
      <c r="B71" s="26">
        <v>40991</v>
      </c>
      <c r="C71" s="20">
        <v>3004844</v>
      </c>
      <c r="D71" s="15" t="s">
        <v>36</v>
      </c>
      <c r="E71" s="16">
        <v>31611</v>
      </c>
      <c r="F71" s="16">
        <v>32258</v>
      </c>
      <c r="G71" s="17">
        <f>F71-E71</f>
        <v>647</v>
      </c>
      <c r="H71" s="18">
        <v>1</v>
      </c>
      <c r="I71" s="17">
        <f>G71*H71</f>
        <v>647</v>
      </c>
      <c r="J71" s="17">
        <v>678</v>
      </c>
      <c r="K71" s="17">
        <v>634</v>
      </c>
      <c r="L71" s="17">
        <v>379</v>
      </c>
      <c r="M71" s="17">
        <v>88</v>
      </c>
      <c r="N71" s="17">
        <v>199</v>
      </c>
      <c r="O71" s="17">
        <v>366</v>
      </c>
      <c r="P71" s="18">
        <v>635</v>
      </c>
      <c r="Q71" s="18">
        <v>667</v>
      </c>
      <c r="R71" s="18">
        <v>659</v>
      </c>
      <c r="S71" s="18">
        <v>619</v>
      </c>
      <c r="T71" s="18">
        <v>682</v>
      </c>
    </row>
    <row r="72" spans="1:20">
      <c r="A72" s="19"/>
      <c r="B72" s="26"/>
      <c r="C72" s="20"/>
      <c r="D72" s="15" t="s">
        <v>37</v>
      </c>
      <c r="E72" s="16">
        <v>16008</v>
      </c>
      <c r="F72" s="16">
        <v>16330</v>
      </c>
      <c r="G72" s="17">
        <f>F72-E72</f>
        <v>322</v>
      </c>
      <c r="H72" s="18">
        <v>1</v>
      </c>
      <c r="I72" s="17">
        <f>G72*H72</f>
        <v>322</v>
      </c>
      <c r="J72" s="17">
        <v>342</v>
      </c>
      <c r="K72" s="17">
        <v>320</v>
      </c>
      <c r="L72" s="17">
        <v>192</v>
      </c>
      <c r="M72" s="17">
        <v>46</v>
      </c>
      <c r="N72" s="17">
        <v>103</v>
      </c>
      <c r="O72" s="17">
        <v>193</v>
      </c>
      <c r="P72" s="18">
        <v>320</v>
      </c>
      <c r="Q72" s="18">
        <v>340</v>
      </c>
      <c r="R72" s="18">
        <v>330</v>
      </c>
      <c r="S72" s="18">
        <v>308</v>
      </c>
      <c r="T72" s="18">
        <v>343</v>
      </c>
    </row>
    <row r="73" spans="1:20">
      <c r="A73" s="19"/>
      <c r="B73" s="26"/>
      <c r="C73" s="20"/>
      <c r="D73" s="15"/>
      <c r="E73" s="16"/>
      <c r="F73" s="16"/>
      <c r="G73" s="17"/>
      <c r="H73" s="18"/>
      <c r="I73" s="17"/>
      <c r="J73" s="17"/>
      <c r="K73" s="17"/>
      <c r="L73" s="17"/>
      <c r="M73" s="17"/>
      <c r="N73" s="17"/>
      <c r="O73" s="17"/>
      <c r="P73" s="18"/>
      <c r="Q73" s="18"/>
      <c r="R73" s="18"/>
      <c r="S73" s="18"/>
      <c r="T73" s="18"/>
    </row>
    <row r="74" spans="1:20">
      <c r="A74" s="19"/>
      <c r="B74" s="14"/>
      <c r="C74" s="20"/>
      <c r="D74" s="20"/>
      <c r="E74" s="16"/>
      <c r="F74" s="16"/>
      <c r="G74" s="17"/>
      <c r="H74" s="18"/>
      <c r="I74" s="21">
        <f>SUM(I67:I73)</f>
        <v>5112</v>
      </c>
      <c r="J74" s="21">
        <v>5170</v>
      </c>
      <c r="K74" s="21">
        <v>4918</v>
      </c>
      <c r="L74" s="21">
        <v>5006</v>
      </c>
      <c r="M74" s="21">
        <v>4643</v>
      </c>
      <c r="N74" s="21">
        <v>3635</v>
      </c>
      <c r="O74" s="21">
        <v>4575</v>
      </c>
      <c r="P74" s="22">
        <v>4608</v>
      </c>
      <c r="Q74" s="22">
        <v>4711</v>
      </c>
      <c r="R74" s="22">
        <v>5025</v>
      </c>
      <c r="S74" s="22">
        <v>4934</v>
      </c>
      <c r="T74" s="22">
        <v>5010</v>
      </c>
    </row>
    <row r="75" spans="1:20">
      <c r="A75" s="24"/>
      <c r="B75" s="20"/>
      <c r="C75" s="20"/>
      <c r="D75" s="20"/>
      <c r="E75" s="16"/>
      <c r="F75" s="16"/>
      <c r="G75" s="17"/>
      <c r="H75" s="18"/>
      <c r="I75" s="17"/>
      <c r="J75" s="17"/>
      <c r="K75" s="17"/>
      <c r="L75" s="17"/>
      <c r="M75" s="17"/>
      <c r="N75" s="17"/>
      <c r="O75" s="17"/>
      <c r="P75" s="18"/>
      <c r="Q75" s="18"/>
      <c r="R75" s="18"/>
      <c r="S75" s="18"/>
      <c r="T75" s="18"/>
    </row>
    <row r="76" spans="1:20">
      <c r="A76" s="13" t="s">
        <v>69</v>
      </c>
      <c r="B76" s="14" t="s">
        <v>70</v>
      </c>
      <c r="C76" s="15" t="s">
        <v>71</v>
      </c>
      <c r="D76" s="15" t="s">
        <v>36</v>
      </c>
      <c r="E76" s="16">
        <v>55576</v>
      </c>
      <c r="F76" s="16">
        <v>55980</v>
      </c>
      <c r="G76" s="17">
        <f>F76-E76</f>
        <v>404</v>
      </c>
      <c r="H76" s="18">
        <v>1</v>
      </c>
      <c r="I76" s="17">
        <f>G76*H76</f>
        <v>404</v>
      </c>
      <c r="J76" s="17">
        <v>405</v>
      </c>
      <c r="K76" s="17">
        <v>350</v>
      </c>
      <c r="L76" s="17">
        <v>481</v>
      </c>
      <c r="M76" s="17">
        <v>442</v>
      </c>
      <c r="N76" s="17">
        <v>445</v>
      </c>
      <c r="O76" s="17">
        <v>436</v>
      </c>
      <c r="P76" s="18">
        <v>301</v>
      </c>
      <c r="Q76" s="18">
        <v>1326</v>
      </c>
      <c r="R76" s="18">
        <v>1939</v>
      </c>
      <c r="S76" s="18">
        <v>1754</v>
      </c>
      <c r="T76" s="18">
        <v>1922</v>
      </c>
    </row>
    <row r="77" spans="1:20">
      <c r="A77" s="32" t="s">
        <v>72</v>
      </c>
      <c r="B77" s="14"/>
      <c r="C77" s="15"/>
      <c r="D77" s="15" t="s">
        <v>37</v>
      </c>
      <c r="E77" s="16">
        <v>29910</v>
      </c>
      <c r="F77" s="16">
        <v>30117</v>
      </c>
      <c r="G77" s="17">
        <f>F77-E77</f>
        <v>207</v>
      </c>
      <c r="H77" s="18">
        <v>1</v>
      </c>
      <c r="I77" s="17">
        <f>G77*H77</f>
        <v>207</v>
      </c>
      <c r="J77" s="17">
        <v>222</v>
      </c>
      <c r="K77" s="17">
        <v>206</v>
      </c>
      <c r="L77" s="17">
        <v>249</v>
      </c>
      <c r="M77" s="17">
        <v>247</v>
      </c>
      <c r="N77" s="17">
        <v>235</v>
      </c>
      <c r="O77" s="17">
        <v>202</v>
      </c>
      <c r="P77" s="18">
        <v>208</v>
      </c>
      <c r="Q77" s="18">
        <v>710</v>
      </c>
      <c r="R77" s="18">
        <v>969</v>
      </c>
      <c r="S77" s="18">
        <v>904</v>
      </c>
      <c r="T77" s="18">
        <v>990</v>
      </c>
    </row>
    <row r="78" spans="1:20">
      <c r="A78" s="19" t="s">
        <v>27</v>
      </c>
      <c r="B78" s="20"/>
      <c r="C78" s="20"/>
      <c r="D78" s="20"/>
      <c r="E78" s="16"/>
      <c r="F78" s="16"/>
      <c r="G78" s="17"/>
      <c r="H78" s="18"/>
      <c r="I78" s="17">
        <v>2</v>
      </c>
      <c r="J78" s="17">
        <v>2</v>
      </c>
      <c r="K78" s="17">
        <v>2</v>
      </c>
      <c r="L78" s="17">
        <v>2</v>
      </c>
      <c r="M78" s="17">
        <v>2</v>
      </c>
      <c r="N78" s="17">
        <v>2</v>
      </c>
      <c r="O78" s="17">
        <v>2</v>
      </c>
      <c r="P78" s="18">
        <v>2</v>
      </c>
      <c r="Q78" s="18">
        <v>2</v>
      </c>
      <c r="R78" s="18">
        <v>2</v>
      </c>
      <c r="S78" s="18">
        <v>2</v>
      </c>
      <c r="T78" s="18">
        <v>2</v>
      </c>
    </row>
    <row r="79" spans="1:20">
      <c r="A79" s="19" t="s">
        <v>35</v>
      </c>
      <c r="B79" s="26">
        <v>40991</v>
      </c>
      <c r="C79" s="20">
        <v>9003561</v>
      </c>
      <c r="D79" s="15" t="s">
        <v>36</v>
      </c>
      <c r="E79" s="16">
        <v>26842</v>
      </c>
      <c r="F79" s="16">
        <v>27368</v>
      </c>
      <c r="G79" s="17">
        <f>F79-E79</f>
        <v>526</v>
      </c>
      <c r="H79" s="18">
        <v>1</v>
      </c>
      <c r="I79" s="17">
        <f>G79*H79</f>
        <v>526</v>
      </c>
      <c r="J79" s="17">
        <v>561</v>
      </c>
      <c r="K79" s="17">
        <v>514</v>
      </c>
      <c r="L79" s="17">
        <v>395</v>
      </c>
      <c r="M79" s="17">
        <v>147</v>
      </c>
      <c r="N79" s="17">
        <v>455</v>
      </c>
      <c r="O79" s="17">
        <v>563</v>
      </c>
      <c r="P79" s="18">
        <v>541</v>
      </c>
      <c r="Q79" s="18">
        <v>555</v>
      </c>
      <c r="R79" s="18">
        <v>558</v>
      </c>
      <c r="S79" s="18">
        <v>485</v>
      </c>
      <c r="T79" s="18">
        <v>460</v>
      </c>
    </row>
    <row r="80" spans="1:20">
      <c r="A80" s="19"/>
      <c r="B80" s="26"/>
      <c r="C80" s="20"/>
      <c r="D80" s="15" t="s">
        <v>37</v>
      </c>
      <c r="E80" s="16">
        <v>13758</v>
      </c>
      <c r="F80" s="16">
        <v>14021</v>
      </c>
      <c r="G80" s="17">
        <f>F80-E80</f>
        <v>263</v>
      </c>
      <c r="H80" s="18">
        <v>1</v>
      </c>
      <c r="I80" s="17">
        <f>G80*H80</f>
        <v>263</v>
      </c>
      <c r="J80" s="17">
        <v>286</v>
      </c>
      <c r="K80" s="17">
        <v>269</v>
      </c>
      <c r="L80" s="17">
        <v>198</v>
      </c>
      <c r="M80" s="17">
        <v>76</v>
      </c>
      <c r="N80" s="17">
        <v>234</v>
      </c>
      <c r="O80" s="17">
        <v>279</v>
      </c>
      <c r="P80" s="18">
        <v>274</v>
      </c>
      <c r="Q80" s="18">
        <v>288</v>
      </c>
      <c r="R80" s="18">
        <v>284</v>
      </c>
      <c r="S80" s="18">
        <v>244</v>
      </c>
      <c r="T80" s="18">
        <v>235</v>
      </c>
    </row>
    <row r="81" spans="1:20">
      <c r="A81" s="19"/>
      <c r="B81" s="26"/>
      <c r="C81" s="20"/>
      <c r="D81" s="15"/>
      <c r="E81" s="16"/>
      <c r="F81" s="16"/>
      <c r="G81" s="17"/>
      <c r="H81" s="18"/>
      <c r="I81" s="17"/>
      <c r="J81" s="17"/>
      <c r="K81" s="17"/>
      <c r="L81" s="17"/>
      <c r="M81" s="17"/>
      <c r="N81" s="17"/>
      <c r="O81" s="17"/>
      <c r="P81" s="18"/>
      <c r="Q81" s="18"/>
      <c r="R81" s="18"/>
      <c r="S81" s="18"/>
      <c r="T81" s="18"/>
    </row>
    <row r="82" spans="1:20">
      <c r="A82" s="19"/>
      <c r="B82" s="20"/>
      <c r="C82" s="20"/>
      <c r="D82" s="15"/>
      <c r="E82" s="16"/>
      <c r="F82" s="16"/>
      <c r="G82" s="17"/>
      <c r="H82" s="18"/>
      <c r="I82" s="21">
        <f>SUM(I76:I81)</f>
        <v>1402</v>
      </c>
      <c r="J82" s="21">
        <v>1476</v>
      </c>
      <c r="K82" s="21">
        <v>1341</v>
      </c>
      <c r="L82" s="21">
        <v>1325</v>
      </c>
      <c r="M82" s="21">
        <v>914</v>
      </c>
      <c r="N82" s="21">
        <v>1371</v>
      </c>
      <c r="O82" s="21">
        <v>1482</v>
      </c>
      <c r="P82" s="22">
        <v>1326</v>
      </c>
      <c r="Q82" s="22">
        <v>2881</v>
      </c>
      <c r="R82" s="22">
        <v>3752</v>
      </c>
      <c r="S82" s="22">
        <v>3389</v>
      </c>
      <c r="T82" s="22">
        <v>3609</v>
      </c>
    </row>
    <row r="83" spans="1:20">
      <c r="A83" s="13" t="s">
        <v>73</v>
      </c>
      <c r="B83" s="14"/>
      <c r="C83" s="15"/>
      <c r="D83" s="15"/>
      <c r="E83" s="16"/>
      <c r="F83" s="16"/>
      <c r="G83" s="17"/>
      <c r="H83" s="18"/>
      <c r="I83" s="17"/>
      <c r="J83" s="17"/>
      <c r="K83" s="17"/>
      <c r="L83" s="17"/>
      <c r="M83" s="17"/>
      <c r="N83" s="17"/>
      <c r="O83" s="17"/>
      <c r="P83" s="18"/>
      <c r="Q83" s="18"/>
      <c r="R83" s="18"/>
      <c r="S83" s="18"/>
      <c r="T83" s="18"/>
    </row>
    <row r="84" spans="1:20">
      <c r="A84" s="19" t="s">
        <v>44</v>
      </c>
      <c r="B84" s="20"/>
      <c r="C84" s="20"/>
      <c r="D84" s="20"/>
      <c r="E84" s="16"/>
      <c r="F84" s="16"/>
      <c r="G84" s="17"/>
      <c r="H84" s="18"/>
      <c r="I84" s="17">
        <v>4</v>
      </c>
      <c r="J84" s="17">
        <v>4</v>
      </c>
      <c r="K84" s="17">
        <v>4</v>
      </c>
      <c r="L84" s="17">
        <v>4</v>
      </c>
      <c r="M84" s="17">
        <v>4</v>
      </c>
      <c r="N84" s="17">
        <v>4</v>
      </c>
      <c r="O84" s="17">
        <v>4</v>
      </c>
      <c r="P84" s="18">
        <v>4</v>
      </c>
      <c r="Q84" s="18">
        <v>4</v>
      </c>
      <c r="R84" s="18">
        <v>4</v>
      </c>
      <c r="S84" s="18">
        <v>4</v>
      </c>
      <c r="T84" s="18">
        <v>4</v>
      </c>
    </row>
    <row r="85" spans="1:20">
      <c r="A85" s="19" t="s">
        <v>74</v>
      </c>
      <c r="B85" s="26">
        <v>40991</v>
      </c>
      <c r="C85" s="15" t="s">
        <v>75</v>
      </c>
      <c r="D85" s="15" t="s">
        <v>36</v>
      </c>
      <c r="E85" s="16">
        <v>25255</v>
      </c>
      <c r="F85" s="16">
        <v>27028</v>
      </c>
      <c r="G85" s="17">
        <f>(F85-E85)</f>
        <v>1773</v>
      </c>
      <c r="H85" s="18">
        <v>1</v>
      </c>
      <c r="I85" s="17">
        <f>G85*H85</f>
        <v>1773</v>
      </c>
      <c r="J85" s="17">
        <v>1787</v>
      </c>
      <c r="K85" s="17">
        <v>1916</v>
      </c>
      <c r="L85" s="17">
        <v>2099</v>
      </c>
      <c r="M85" s="17">
        <v>1723</v>
      </c>
      <c r="N85" s="17">
        <v>1516</v>
      </c>
      <c r="O85" s="17">
        <v>2198</v>
      </c>
      <c r="P85" s="18">
        <v>1786</v>
      </c>
      <c r="Q85" s="18">
        <v>2080</v>
      </c>
      <c r="R85" s="18">
        <v>1873</v>
      </c>
      <c r="S85" s="18">
        <v>2204</v>
      </c>
      <c r="T85" s="18">
        <v>2553</v>
      </c>
    </row>
    <row r="86" spans="1:20">
      <c r="A86" s="19"/>
      <c r="B86" s="26"/>
      <c r="C86" s="15"/>
      <c r="D86" s="15" t="s">
        <v>37</v>
      </c>
      <c r="E86" s="16">
        <v>17691</v>
      </c>
      <c r="F86" s="16">
        <v>19341</v>
      </c>
      <c r="G86" s="17">
        <f>(F86-E86)</f>
        <v>1650</v>
      </c>
      <c r="H86" s="18">
        <v>1</v>
      </c>
      <c r="I86" s="17">
        <f>G86*H86</f>
        <v>1650</v>
      </c>
      <c r="J86" s="17">
        <v>1770</v>
      </c>
      <c r="K86" s="17">
        <v>1427</v>
      </c>
      <c r="L86" s="17">
        <v>1097</v>
      </c>
      <c r="M86" s="17">
        <v>1670</v>
      </c>
      <c r="N86" s="17">
        <v>1404</v>
      </c>
      <c r="O86" s="17">
        <v>1492</v>
      </c>
      <c r="P86" s="18">
        <v>1147</v>
      </c>
      <c r="Q86" s="18">
        <v>2094</v>
      </c>
      <c r="R86" s="18">
        <v>2060</v>
      </c>
      <c r="S86" s="18">
        <v>1624</v>
      </c>
      <c r="T86" s="18">
        <v>1597</v>
      </c>
    </row>
    <row r="87" spans="1:20">
      <c r="A87" s="19" t="s">
        <v>76</v>
      </c>
      <c r="B87" s="26">
        <v>40991</v>
      </c>
      <c r="C87" s="15" t="s">
        <v>77</v>
      </c>
      <c r="D87" s="15" t="s">
        <v>36</v>
      </c>
      <c r="E87" s="16">
        <v>81970</v>
      </c>
      <c r="F87" s="16">
        <v>85324</v>
      </c>
      <c r="G87" s="17">
        <f>(F87-E87)</f>
        <v>3354</v>
      </c>
      <c r="H87" s="18">
        <v>1</v>
      </c>
      <c r="I87" s="17">
        <f>(G87*H87)</f>
        <v>3354</v>
      </c>
      <c r="J87" s="17">
        <v>3255</v>
      </c>
      <c r="K87" s="17">
        <v>2973</v>
      </c>
      <c r="L87" s="17">
        <v>3041</v>
      </c>
      <c r="M87" s="17">
        <v>3216</v>
      </c>
      <c r="N87" s="17">
        <v>2960</v>
      </c>
      <c r="O87" s="17">
        <v>3487</v>
      </c>
      <c r="P87" s="18">
        <v>2662</v>
      </c>
      <c r="Q87" s="18">
        <v>6220</v>
      </c>
      <c r="R87" s="18">
        <v>5348</v>
      </c>
      <c r="S87" s="18">
        <v>4981</v>
      </c>
      <c r="T87" s="18">
        <v>5347</v>
      </c>
    </row>
    <row r="88" spans="1:20">
      <c r="A88" s="19"/>
      <c r="B88" s="26"/>
      <c r="C88" s="15"/>
      <c r="D88" s="15" t="s">
        <v>37</v>
      </c>
      <c r="E88" s="16">
        <v>34464</v>
      </c>
      <c r="F88" s="16">
        <v>35931</v>
      </c>
      <c r="G88" s="17">
        <f>F88-E88</f>
        <v>1467</v>
      </c>
      <c r="H88" s="18">
        <v>1</v>
      </c>
      <c r="I88" s="17">
        <f>(G88*H88)</f>
        <v>1467</v>
      </c>
      <c r="J88" s="17">
        <v>1431</v>
      </c>
      <c r="K88" s="17">
        <v>1329</v>
      </c>
      <c r="L88" s="17">
        <v>1374</v>
      </c>
      <c r="M88" s="17">
        <v>1423</v>
      </c>
      <c r="N88" s="17">
        <v>1363</v>
      </c>
      <c r="O88" s="17">
        <v>1535</v>
      </c>
      <c r="P88" s="18">
        <v>1208</v>
      </c>
      <c r="Q88" s="18">
        <v>3017</v>
      </c>
      <c r="R88" s="18">
        <v>2605</v>
      </c>
      <c r="S88" s="18">
        <v>2406</v>
      </c>
      <c r="T88" s="18">
        <v>2618</v>
      </c>
    </row>
    <row r="89" spans="1:20">
      <c r="A89" s="19" t="s">
        <v>35</v>
      </c>
      <c r="B89" s="26">
        <v>40991</v>
      </c>
      <c r="C89" s="20">
        <v>9005241</v>
      </c>
      <c r="D89" s="15" t="s">
        <v>36</v>
      </c>
      <c r="E89" s="16">
        <v>49606</v>
      </c>
      <c r="F89" s="16">
        <v>50618</v>
      </c>
      <c r="G89" s="17">
        <f>F89-E89</f>
        <v>1012</v>
      </c>
      <c r="H89" s="18">
        <v>1</v>
      </c>
      <c r="I89" s="17">
        <f>G89*H89</f>
        <v>1012</v>
      </c>
      <c r="J89" s="17">
        <v>1064</v>
      </c>
      <c r="K89" s="17">
        <v>993</v>
      </c>
      <c r="L89" s="17">
        <v>602</v>
      </c>
      <c r="M89" s="17">
        <v>143</v>
      </c>
      <c r="N89" s="17">
        <v>319</v>
      </c>
      <c r="O89" s="17">
        <v>632</v>
      </c>
      <c r="P89" s="18">
        <v>1133</v>
      </c>
      <c r="Q89" s="18">
        <v>1217</v>
      </c>
      <c r="R89" s="18">
        <v>1059</v>
      </c>
      <c r="S89" s="18">
        <v>1005</v>
      </c>
      <c r="T89" s="18">
        <v>1064</v>
      </c>
    </row>
    <row r="90" spans="1:20">
      <c r="A90" s="14" t="s">
        <v>78</v>
      </c>
      <c r="B90" s="14"/>
      <c r="C90" s="20"/>
      <c r="D90" s="15" t="s">
        <v>37</v>
      </c>
      <c r="E90" s="16">
        <v>24248</v>
      </c>
      <c r="F90" s="16">
        <v>24731</v>
      </c>
      <c r="G90" s="17">
        <f>F90-E90</f>
        <v>483</v>
      </c>
      <c r="H90" s="18">
        <v>1</v>
      </c>
      <c r="I90" s="17">
        <f>G90*H90</f>
        <v>483</v>
      </c>
      <c r="J90" s="17">
        <v>516</v>
      </c>
      <c r="K90" s="17">
        <v>483</v>
      </c>
      <c r="L90" s="17">
        <v>293</v>
      </c>
      <c r="M90" s="17">
        <v>74</v>
      </c>
      <c r="N90" s="17">
        <v>166</v>
      </c>
      <c r="O90" s="17">
        <v>310</v>
      </c>
      <c r="P90" s="18">
        <v>483</v>
      </c>
      <c r="Q90" s="18">
        <v>550</v>
      </c>
      <c r="R90" s="18">
        <v>518</v>
      </c>
      <c r="S90" s="18">
        <v>482</v>
      </c>
      <c r="T90" s="18">
        <v>517</v>
      </c>
    </row>
    <row r="91" spans="1:20">
      <c r="A91" s="19"/>
      <c r="B91" s="14"/>
      <c r="C91" s="20"/>
      <c r="D91" s="20"/>
      <c r="E91" s="16"/>
      <c r="F91" s="16"/>
      <c r="G91" s="17"/>
      <c r="H91" s="18"/>
      <c r="I91" s="21">
        <f>SUM(I84:I90)</f>
        <v>9743</v>
      </c>
      <c r="J91" s="21">
        <v>9827</v>
      </c>
      <c r="K91" s="21">
        <v>9125</v>
      </c>
      <c r="L91" s="21">
        <v>8510</v>
      </c>
      <c r="M91" s="21">
        <v>8253</v>
      </c>
      <c r="N91" s="21">
        <v>7732</v>
      </c>
      <c r="O91" s="21">
        <v>9658</v>
      </c>
      <c r="P91" s="22">
        <v>8423</v>
      </c>
      <c r="Q91" s="22">
        <v>15182</v>
      </c>
      <c r="R91" s="22">
        <v>13467</v>
      </c>
      <c r="S91" s="22">
        <v>12706</v>
      </c>
      <c r="T91" s="22">
        <v>13700</v>
      </c>
    </row>
    <row r="92" spans="1:20">
      <c r="A92" s="24"/>
      <c r="B92" s="20"/>
      <c r="C92" s="20"/>
      <c r="D92" s="20"/>
      <c r="E92" s="16"/>
      <c r="F92" s="16"/>
      <c r="G92" s="17"/>
      <c r="H92" s="18"/>
      <c r="I92" s="21"/>
      <c r="J92" s="21"/>
      <c r="K92" s="21"/>
      <c r="L92" s="21"/>
      <c r="M92" s="21"/>
      <c r="N92" s="21"/>
      <c r="O92" s="21"/>
      <c r="P92" s="22"/>
      <c r="Q92" s="22"/>
      <c r="R92" s="22"/>
      <c r="S92" s="22"/>
      <c r="T92" s="22"/>
    </row>
    <row r="93" spans="1:20">
      <c r="A93" s="13" t="s">
        <v>79</v>
      </c>
      <c r="B93" s="25">
        <v>40535</v>
      </c>
      <c r="C93" s="20" t="s">
        <v>80</v>
      </c>
      <c r="D93" s="20"/>
      <c r="E93" s="16">
        <v>16564</v>
      </c>
      <c r="F93" s="16">
        <v>18440</v>
      </c>
      <c r="G93" s="23">
        <f>F93-E93</f>
        <v>1876</v>
      </c>
      <c r="H93" s="18">
        <v>1</v>
      </c>
      <c r="I93" s="17">
        <f>G93*H93</f>
        <v>1876</v>
      </c>
      <c r="J93" s="17">
        <v>1828</v>
      </c>
      <c r="K93" s="17">
        <v>1815</v>
      </c>
      <c r="L93" s="17">
        <v>1608</v>
      </c>
      <c r="M93" s="17">
        <v>1339</v>
      </c>
      <c r="N93" s="17">
        <v>1300</v>
      </c>
      <c r="O93" s="17">
        <v>1559</v>
      </c>
      <c r="P93" s="18">
        <v>1603</v>
      </c>
      <c r="Q93" s="18">
        <v>1687</v>
      </c>
      <c r="R93" s="18">
        <v>1709</v>
      </c>
      <c r="S93" s="18">
        <v>1683</v>
      </c>
      <c r="T93" s="18">
        <v>1689</v>
      </c>
    </row>
    <row r="94" spans="1:20">
      <c r="A94" s="19"/>
      <c r="B94" s="14"/>
      <c r="C94" s="20"/>
      <c r="D94" s="20"/>
      <c r="E94" s="16"/>
      <c r="F94" s="16"/>
      <c r="G94" s="33"/>
      <c r="H94" s="18"/>
      <c r="I94" s="17"/>
      <c r="J94" s="17"/>
      <c r="K94" s="17"/>
      <c r="L94" s="17"/>
      <c r="M94" s="17"/>
      <c r="N94" s="17"/>
      <c r="O94" s="17"/>
      <c r="P94" s="18"/>
      <c r="Q94" s="18"/>
      <c r="R94" s="18"/>
      <c r="S94" s="18"/>
      <c r="T94" s="18"/>
    </row>
    <row r="95" spans="1:20">
      <c r="A95" s="19" t="s">
        <v>27</v>
      </c>
      <c r="B95" s="14"/>
      <c r="C95" s="20"/>
      <c r="D95" s="20"/>
      <c r="E95" s="16"/>
      <c r="F95" s="16"/>
      <c r="G95" s="33"/>
      <c r="H95" s="18"/>
      <c r="I95" s="17">
        <v>2</v>
      </c>
      <c r="J95" s="17">
        <v>2</v>
      </c>
      <c r="K95" s="17">
        <v>2</v>
      </c>
      <c r="L95" s="17">
        <v>2</v>
      </c>
      <c r="M95" s="17">
        <v>2</v>
      </c>
      <c r="N95" s="17">
        <v>2</v>
      </c>
      <c r="O95" s="17">
        <v>2</v>
      </c>
      <c r="P95" s="18">
        <v>2</v>
      </c>
      <c r="Q95" s="18">
        <v>2</v>
      </c>
      <c r="R95" s="18">
        <v>2</v>
      </c>
      <c r="S95" s="18">
        <v>2</v>
      </c>
      <c r="T95" s="18">
        <v>2</v>
      </c>
    </row>
    <row r="96" spans="1:20">
      <c r="A96" s="19" t="s">
        <v>81</v>
      </c>
      <c r="B96" s="20"/>
      <c r="C96" s="20"/>
      <c r="D96" s="20"/>
      <c r="E96" s="16"/>
      <c r="F96" s="16"/>
      <c r="G96" s="17"/>
      <c r="H96" s="18"/>
      <c r="I96" s="21">
        <f>SUM(I93:I95)</f>
        <v>1878</v>
      </c>
      <c r="J96" s="21">
        <v>1830</v>
      </c>
      <c r="K96" s="21">
        <v>1817</v>
      </c>
      <c r="L96" s="21">
        <v>1610</v>
      </c>
      <c r="M96" s="21">
        <v>1341</v>
      </c>
      <c r="N96" s="21">
        <v>1302</v>
      </c>
      <c r="O96" s="21">
        <v>1561</v>
      </c>
      <c r="P96" s="22">
        <v>1605</v>
      </c>
      <c r="Q96" s="22">
        <v>1689</v>
      </c>
      <c r="R96" s="22">
        <v>1711</v>
      </c>
      <c r="S96" s="22">
        <v>1685</v>
      </c>
      <c r="T96" s="22">
        <v>1691</v>
      </c>
    </row>
    <row r="97" spans="1:20">
      <c r="A97" s="24"/>
      <c r="B97" s="20"/>
      <c r="C97" s="20"/>
      <c r="D97" s="20"/>
      <c r="E97" s="16"/>
      <c r="F97" s="16"/>
      <c r="G97" s="17"/>
      <c r="H97" s="18"/>
      <c r="I97" s="17"/>
      <c r="J97" s="17"/>
      <c r="K97" s="17"/>
      <c r="L97" s="17"/>
      <c r="M97" s="17"/>
      <c r="N97" s="17"/>
      <c r="O97" s="17"/>
      <c r="P97" s="18"/>
      <c r="Q97" s="18"/>
      <c r="R97" s="18"/>
      <c r="S97" s="18"/>
      <c r="T97" s="18"/>
    </row>
    <row r="98" spans="1:20">
      <c r="A98" s="13" t="s">
        <v>82</v>
      </c>
      <c r="B98" s="26">
        <v>40991</v>
      </c>
      <c r="C98" s="15" t="s">
        <v>83</v>
      </c>
      <c r="D98" s="15" t="s">
        <v>36</v>
      </c>
      <c r="E98" s="16">
        <v>77188</v>
      </c>
      <c r="F98" s="16">
        <v>78646</v>
      </c>
      <c r="G98" s="17">
        <f>(F98-E98)</f>
        <v>1458</v>
      </c>
      <c r="H98" s="18">
        <v>1</v>
      </c>
      <c r="I98" s="17">
        <f>G98*H98</f>
        <v>1458</v>
      </c>
      <c r="J98" s="17">
        <v>1441</v>
      </c>
      <c r="K98" s="17">
        <v>1444</v>
      </c>
      <c r="L98" s="17">
        <v>1310</v>
      </c>
      <c r="M98" s="17">
        <v>1102</v>
      </c>
      <c r="N98" s="17">
        <v>929</v>
      </c>
      <c r="O98" s="17">
        <v>1175</v>
      </c>
      <c r="P98" s="18">
        <v>991</v>
      </c>
      <c r="Q98" s="18">
        <v>1522</v>
      </c>
      <c r="R98" s="18">
        <v>1355</v>
      </c>
      <c r="S98" s="18">
        <v>1344</v>
      </c>
      <c r="T98" s="18">
        <v>1386</v>
      </c>
    </row>
    <row r="99" spans="1:20">
      <c r="A99" s="19" t="s">
        <v>27</v>
      </c>
      <c r="B99" s="20"/>
      <c r="C99" s="20"/>
      <c r="D99" s="15" t="s">
        <v>37</v>
      </c>
      <c r="E99" s="16">
        <v>42718</v>
      </c>
      <c r="F99" s="16">
        <v>43391</v>
      </c>
      <c r="G99" s="17">
        <f>(F99-E99)</f>
        <v>673</v>
      </c>
      <c r="H99" s="18">
        <v>1</v>
      </c>
      <c r="I99" s="17">
        <f>G99*H99</f>
        <v>673</v>
      </c>
      <c r="J99" s="17">
        <v>687</v>
      </c>
      <c r="K99" s="17">
        <v>736</v>
      </c>
      <c r="L99" s="17">
        <v>672</v>
      </c>
      <c r="M99" s="17">
        <v>587</v>
      </c>
      <c r="N99" s="17">
        <v>472</v>
      </c>
      <c r="O99" s="17">
        <v>554</v>
      </c>
      <c r="P99" s="18">
        <v>473</v>
      </c>
      <c r="Q99" s="18">
        <v>740</v>
      </c>
      <c r="R99" s="18">
        <v>655</v>
      </c>
      <c r="S99" s="18">
        <v>613</v>
      </c>
      <c r="T99" s="18">
        <v>674</v>
      </c>
    </row>
    <row r="100" spans="1:20">
      <c r="A100" s="19"/>
      <c r="B100" s="20"/>
      <c r="C100" s="20"/>
      <c r="D100" s="20"/>
      <c r="E100" s="16"/>
      <c r="F100" s="16"/>
      <c r="G100" s="17"/>
      <c r="H100" s="18"/>
      <c r="I100" s="17">
        <v>2</v>
      </c>
      <c r="J100" s="17">
        <v>2</v>
      </c>
      <c r="K100" s="17">
        <v>2</v>
      </c>
      <c r="L100" s="17">
        <v>2</v>
      </c>
      <c r="M100" s="17">
        <v>2</v>
      </c>
      <c r="N100" s="17">
        <v>2</v>
      </c>
      <c r="O100" s="17">
        <v>2</v>
      </c>
      <c r="P100" s="18">
        <v>2</v>
      </c>
      <c r="Q100" s="18">
        <v>2</v>
      </c>
      <c r="R100" s="18">
        <v>2</v>
      </c>
      <c r="S100" s="18">
        <v>2</v>
      </c>
      <c r="T100" s="18">
        <v>2</v>
      </c>
    </row>
    <row r="101" spans="1:20">
      <c r="A101" s="19" t="s">
        <v>84</v>
      </c>
      <c r="B101" s="20"/>
      <c r="C101" s="20"/>
      <c r="D101" s="20"/>
      <c r="E101" s="16"/>
      <c r="F101" s="16"/>
      <c r="G101" s="17"/>
      <c r="H101" s="18"/>
      <c r="I101" s="21">
        <f>SUM(I98:I100)</f>
        <v>2133</v>
      </c>
      <c r="J101" s="21">
        <v>2130</v>
      </c>
      <c r="K101" s="21">
        <v>2182</v>
      </c>
      <c r="L101" s="21">
        <v>1984</v>
      </c>
      <c r="M101" s="21">
        <v>1691</v>
      </c>
      <c r="N101" s="21">
        <v>1403</v>
      </c>
      <c r="O101" s="21">
        <v>1731</v>
      </c>
      <c r="P101" s="22">
        <v>1466</v>
      </c>
      <c r="Q101" s="22">
        <v>2264</v>
      </c>
      <c r="R101" s="22">
        <v>2012</v>
      </c>
      <c r="S101" s="22">
        <v>1959</v>
      </c>
      <c r="T101" s="22">
        <v>2062</v>
      </c>
    </row>
    <row r="102" spans="1:20">
      <c r="A102" s="14" t="s">
        <v>78</v>
      </c>
      <c r="B102" s="20"/>
      <c r="C102" s="20"/>
      <c r="D102" s="20"/>
      <c r="E102" s="16"/>
      <c r="F102" s="16"/>
      <c r="G102" s="17"/>
      <c r="H102" s="18"/>
      <c r="I102" s="17"/>
      <c r="J102" s="17"/>
      <c r="K102" s="17"/>
      <c r="L102" s="17"/>
      <c r="M102" s="17"/>
      <c r="N102" s="17"/>
      <c r="O102" s="17"/>
      <c r="P102" s="18"/>
      <c r="Q102" s="18"/>
      <c r="R102" s="18"/>
      <c r="S102" s="18"/>
      <c r="T102" s="18"/>
    </row>
    <row r="103" spans="1:20">
      <c r="A103" s="13" t="s">
        <v>85</v>
      </c>
      <c r="B103" s="26">
        <v>40991</v>
      </c>
      <c r="C103" s="15" t="s">
        <v>86</v>
      </c>
      <c r="D103" s="15" t="s">
        <v>36</v>
      </c>
      <c r="E103" s="16">
        <v>64044</v>
      </c>
      <c r="F103" s="16">
        <v>64682</v>
      </c>
      <c r="G103" s="17">
        <f>F103-E103</f>
        <v>638</v>
      </c>
      <c r="H103" s="18">
        <v>1</v>
      </c>
      <c r="I103" s="17">
        <f>G103*H103</f>
        <v>638</v>
      </c>
      <c r="J103" s="17">
        <v>665</v>
      </c>
      <c r="K103" s="17">
        <v>633</v>
      </c>
      <c r="L103" s="17">
        <v>508</v>
      </c>
      <c r="M103" s="17">
        <v>311</v>
      </c>
      <c r="N103" s="17">
        <v>351</v>
      </c>
      <c r="O103" s="17">
        <v>786</v>
      </c>
      <c r="P103" s="18">
        <v>1034</v>
      </c>
      <c r="Q103" s="18">
        <v>1411</v>
      </c>
      <c r="R103" s="18">
        <v>1535</v>
      </c>
      <c r="S103" s="18">
        <v>1233</v>
      </c>
      <c r="T103" s="18">
        <v>1245</v>
      </c>
    </row>
    <row r="104" spans="1:20">
      <c r="A104" s="19" t="s">
        <v>27</v>
      </c>
      <c r="B104" s="14" t="s">
        <v>78</v>
      </c>
      <c r="C104" s="20"/>
      <c r="D104" s="15" t="s">
        <v>37</v>
      </c>
      <c r="E104" s="16">
        <v>35318</v>
      </c>
      <c r="F104" s="16">
        <v>35566</v>
      </c>
      <c r="G104" s="17">
        <f>F104-E104</f>
        <v>248</v>
      </c>
      <c r="H104" s="18">
        <v>1</v>
      </c>
      <c r="I104" s="17">
        <f>G104*H104</f>
        <v>248</v>
      </c>
      <c r="J104" s="17">
        <v>255</v>
      </c>
      <c r="K104" s="17">
        <v>247</v>
      </c>
      <c r="L104" s="17">
        <v>183</v>
      </c>
      <c r="M104" s="17">
        <v>107</v>
      </c>
      <c r="N104" s="17">
        <v>132</v>
      </c>
      <c r="O104" s="17">
        <v>350</v>
      </c>
      <c r="P104" s="18">
        <v>513</v>
      </c>
      <c r="Q104" s="18">
        <v>686</v>
      </c>
      <c r="R104" s="18">
        <v>752</v>
      </c>
      <c r="S104" s="18">
        <v>592</v>
      </c>
      <c r="T104" s="18">
        <v>605</v>
      </c>
    </row>
    <row r="105" spans="1:20">
      <c r="A105" s="19" t="s">
        <v>87</v>
      </c>
      <c r="B105" s="20"/>
      <c r="C105" s="20"/>
      <c r="D105" s="20"/>
      <c r="E105" s="16"/>
      <c r="F105" s="16"/>
      <c r="G105" s="17"/>
      <c r="H105" s="18"/>
      <c r="I105" s="17">
        <v>2</v>
      </c>
      <c r="J105" s="17">
        <v>2</v>
      </c>
      <c r="K105" s="17">
        <v>2</v>
      </c>
      <c r="L105" s="17">
        <v>2</v>
      </c>
      <c r="M105" s="17">
        <v>2</v>
      </c>
      <c r="N105" s="17">
        <v>2</v>
      </c>
      <c r="O105" s="17">
        <v>2</v>
      </c>
      <c r="P105" s="18">
        <v>2</v>
      </c>
      <c r="Q105" s="18">
        <v>2</v>
      </c>
      <c r="R105" s="18">
        <v>2</v>
      </c>
      <c r="S105" s="18">
        <v>2</v>
      </c>
      <c r="T105" s="18">
        <v>2</v>
      </c>
    </row>
    <row r="106" spans="1:20">
      <c r="A106" s="19"/>
      <c r="B106" s="20"/>
      <c r="C106" s="20"/>
      <c r="D106" s="20"/>
      <c r="E106" s="16"/>
      <c r="F106" s="16"/>
      <c r="G106" s="17"/>
      <c r="H106" s="18"/>
      <c r="I106" s="21">
        <f>SUM(I103:I105)</f>
        <v>888</v>
      </c>
      <c r="J106" s="21">
        <v>922</v>
      </c>
      <c r="K106" s="21">
        <v>882</v>
      </c>
      <c r="L106" s="21">
        <v>693</v>
      </c>
      <c r="M106" s="21">
        <v>420</v>
      </c>
      <c r="N106" s="21">
        <v>485</v>
      </c>
      <c r="O106" s="21">
        <v>1138</v>
      </c>
      <c r="P106" s="22">
        <v>1549</v>
      </c>
      <c r="Q106" s="22">
        <v>2099</v>
      </c>
      <c r="R106" s="22">
        <v>2289</v>
      </c>
      <c r="S106" s="22">
        <v>1827</v>
      </c>
      <c r="T106" s="22">
        <v>1852</v>
      </c>
    </row>
    <row r="107" spans="1:20">
      <c r="A107" s="19"/>
      <c r="B107" s="14"/>
      <c r="C107" s="20"/>
      <c r="D107" s="20"/>
      <c r="E107" s="16"/>
      <c r="F107" s="16"/>
      <c r="G107" s="17"/>
      <c r="H107" s="18"/>
      <c r="I107" s="21"/>
      <c r="J107" s="21"/>
      <c r="K107" s="21"/>
      <c r="L107" s="21"/>
      <c r="M107" s="21"/>
      <c r="N107" s="21"/>
      <c r="O107" s="21"/>
      <c r="P107" s="22"/>
      <c r="Q107" s="22"/>
      <c r="R107" s="22"/>
      <c r="S107" s="22"/>
      <c r="T107" s="22"/>
    </row>
    <row r="108" spans="1:20">
      <c r="A108" s="34" t="s">
        <v>88</v>
      </c>
      <c r="B108" s="35"/>
      <c r="C108" s="36"/>
      <c r="D108" s="36"/>
      <c r="E108" s="37"/>
      <c r="F108" s="37"/>
      <c r="G108" s="38"/>
      <c r="H108" s="39"/>
      <c r="I108" s="40"/>
      <c r="J108" s="40"/>
      <c r="K108" s="40"/>
      <c r="L108" s="40"/>
      <c r="M108" s="40"/>
      <c r="N108" s="40"/>
      <c r="O108" s="40"/>
      <c r="P108" s="39"/>
      <c r="Q108" s="39"/>
      <c r="R108" s="39"/>
      <c r="S108" s="39"/>
      <c r="T108" s="39"/>
    </row>
    <row r="109" spans="1:20">
      <c r="A109" s="19" t="s">
        <v>27</v>
      </c>
      <c r="B109" s="20"/>
      <c r="C109" s="20"/>
      <c r="D109" s="20"/>
      <c r="E109" s="16"/>
      <c r="F109" s="16"/>
      <c r="G109" s="17"/>
      <c r="H109" s="18"/>
      <c r="I109" s="17">
        <v>2</v>
      </c>
      <c r="J109" s="17">
        <v>2</v>
      </c>
      <c r="K109" s="17">
        <v>2</v>
      </c>
      <c r="L109" s="17">
        <v>2</v>
      </c>
      <c r="M109" s="17">
        <v>2</v>
      </c>
      <c r="N109" s="17">
        <v>2</v>
      </c>
      <c r="O109" s="17">
        <v>2</v>
      </c>
      <c r="P109" s="18">
        <v>2</v>
      </c>
      <c r="Q109" s="18">
        <v>2</v>
      </c>
      <c r="R109" s="18">
        <v>2</v>
      </c>
      <c r="S109" s="18">
        <v>2</v>
      </c>
      <c r="T109" s="18">
        <v>2</v>
      </c>
    </row>
    <row r="110" spans="1:20">
      <c r="A110" s="20" t="s">
        <v>89</v>
      </c>
      <c r="B110" s="20" t="s">
        <v>90</v>
      </c>
      <c r="C110" s="20"/>
      <c r="D110" s="20" t="s">
        <v>36</v>
      </c>
      <c r="E110" s="16">
        <v>49443</v>
      </c>
      <c r="F110" s="16">
        <v>55631</v>
      </c>
      <c r="G110" s="23">
        <f>F110-E110</f>
        <v>6188</v>
      </c>
      <c r="H110" s="18">
        <v>1</v>
      </c>
      <c r="I110" s="17">
        <f>G110*H110</f>
        <v>6188</v>
      </c>
      <c r="J110" s="17">
        <v>6469</v>
      </c>
      <c r="K110" s="17">
        <v>5926</v>
      </c>
      <c r="L110" s="17">
        <v>5789</v>
      </c>
      <c r="M110" s="17">
        <v>4910</v>
      </c>
      <c r="N110" s="17">
        <v>4943</v>
      </c>
      <c r="O110" s="17">
        <v>5919</v>
      </c>
      <c r="P110" s="18">
        <v>5591</v>
      </c>
      <c r="Q110" s="18">
        <v>5877</v>
      </c>
      <c r="R110" s="18">
        <v>3382</v>
      </c>
      <c r="S110" s="18">
        <v>8520</v>
      </c>
      <c r="T110" s="18">
        <v>8660</v>
      </c>
    </row>
    <row r="111" spans="1:20">
      <c r="A111" s="20"/>
      <c r="B111" s="20"/>
      <c r="C111" s="20"/>
      <c r="D111" s="20" t="s">
        <v>37</v>
      </c>
      <c r="E111" s="16">
        <v>23557</v>
      </c>
      <c r="F111" s="16">
        <v>26420</v>
      </c>
      <c r="G111" s="23">
        <f>F111-E111</f>
        <v>2863</v>
      </c>
      <c r="H111" s="18">
        <v>1</v>
      </c>
      <c r="I111" s="17">
        <f>G111*H111</f>
        <v>2863</v>
      </c>
      <c r="J111" s="17">
        <v>3058</v>
      </c>
      <c r="K111" s="17">
        <v>2867</v>
      </c>
      <c r="L111" s="17">
        <v>2789</v>
      </c>
      <c r="M111" s="17">
        <v>2336</v>
      </c>
      <c r="N111" s="17">
        <v>2348</v>
      </c>
      <c r="O111" s="17">
        <v>2759</v>
      </c>
      <c r="P111" s="18">
        <v>2600</v>
      </c>
      <c r="Q111" s="18">
        <v>2850</v>
      </c>
      <c r="R111" s="18">
        <v>1663</v>
      </c>
      <c r="S111" s="22">
        <v>8522</v>
      </c>
      <c r="T111" s="22">
        <v>8662</v>
      </c>
    </row>
    <row r="112" spans="1:20">
      <c r="A112" s="20"/>
      <c r="B112" s="20"/>
      <c r="C112" s="20"/>
      <c r="D112" s="20"/>
      <c r="E112" s="16"/>
      <c r="F112" s="16"/>
      <c r="G112" s="17"/>
      <c r="H112" s="18"/>
      <c r="I112" s="21">
        <f>I109+I110+I111</f>
        <v>9053</v>
      </c>
      <c r="J112" s="21">
        <v>9529</v>
      </c>
      <c r="K112" s="21">
        <v>8795</v>
      </c>
      <c r="L112" s="21">
        <v>8580</v>
      </c>
      <c r="M112" s="21">
        <v>7248</v>
      </c>
      <c r="N112" s="21">
        <v>7293</v>
      </c>
      <c r="O112" s="21">
        <v>8680</v>
      </c>
      <c r="P112" s="22">
        <v>8193</v>
      </c>
      <c r="Q112" s="22">
        <v>8729</v>
      </c>
      <c r="R112" s="22">
        <v>5047</v>
      </c>
      <c r="S112" s="22">
        <v>8522</v>
      </c>
      <c r="T112" s="22"/>
    </row>
    <row r="113" spans="1:20">
      <c r="A113" s="24"/>
      <c r="B113" s="20"/>
      <c r="C113" s="20"/>
      <c r="D113" s="20"/>
      <c r="E113" s="16"/>
      <c r="F113" s="16"/>
      <c r="G113" s="17"/>
      <c r="H113" s="18"/>
      <c r="I113" s="21"/>
      <c r="J113" s="21"/>
      <c r="K113" s="21"/>
      <c r="L113" s="21"/>
      <c r="M113" s="21"/>
      <c r="N113" s="21"/>
      <c r="O113" s="21"/>
      <c r="P113" s="22"/>
      <c r="Q113" s="22"/>
      <c r="R113" s="22"/>
      <c r="S113" s="22"/>
      <c r="T113" s="22"/>
    </row>
    <row r="114" spans="1:20">
      <c r="A114" s="13" t="s">
        <v>91</v>
      </c>
      <c r="B114" s="26">
        <v>40991</v>
      </c>
      <c r="C114" s="15" t="s">
        <v>92</v>
      </c>
      <c r="D114" s="15" t="s">
        <v>36</v>
      </c>
      <c r="E114" s="16">
        <v>21885</v>
      </c>
      <c r="F114" s="16">
        <v>24433</v>
      </c>
      <c r="G114" s="17">
        <f>F114-E114</f>
        <v>2548</v>
      </c>
      <c r="H114" s="18">
        <v>1</v>
      </c>
      <c r="I114" s="17">
        <f>G114*H114</f>
        <v>2548</v>
      </c>
      <c r="J114" s="17">
        <v>2631</v>
      </c>
      <c r="K114" s="17">
        <v>2603</v>
      </c>
      <c r="L114" s="17">
        <v>2327</v>
      </c>
      <c r="M114" s="17">
        <v>2022</v>
      </c>
      <c r="N114" s="17">
        <v>1871</v>
      </c>
      <c r="O114" s="17">
        <v>2256</v>
      </c>
      <c r="P114" s="18">
        <v>2336</v>
      </c>
      <c r="Q114" s="18">
        <v>2744</v>
      </c>
      <c r="R114" s="18">
        <v>2611</v>
      </c>
      <c r="S114" s="18">
        <v>2553</v>
      </c>
      <c r="T114" s="18">
        <v>2787</v>
      </c>
    </row>
    <row r="115" spans="1:20">
      <c r="A115" s="24" t="s">
        <v>93</v>
      </c>
      <c r="B115" s="14"/>
      <c r="C115" s="20"/>
      <c r="D115" s="15" t="s">
        <v>37</v>
      </c>
      <c r="E115" s="16">
        <v>70527</v>
      </c>
      <c r="F115" s="16">
        <v>71839</v>
      </c>
      <c r="G115" s="17">
        <f>F115-E115</f>
        <v>1312</v>
      </c>
      <c r="H115" s="18">
        <v>1</v>
      </c>
      <c r="I115" s="17">
        <f>G115*H115</f>
        <v>1312</v>
      </c>
      <c r="J115" s="17">
        <v>1384</v>
      </c>
      <c r="K115" s="17">
        <v>1343</v>
      </c>
      <c r="L115" s="17">
        <v>1197</v>
      </c>
      <c r="M115" s="17">
        <v>1059</v>
      </c>
      <c r="N115" s="17">
        <v>995</v>
      </c>
      <c r="O115" s="17">
        <v>1203</v>
      </c>
      <c r="P115" s="18">
        <v>1194</v>
      </c>
      <c r="Q115" s="18">
        <v>1464</v>
      </c>
      <c r="R115" s="18">
        <v>1377</v>
      </c>
      <c r="S115" s="18">
        <v>1345</v>
      </c>
      <c r="T115" s="18">
        <v>1504</v>
      </c>
    </row>
    <row r="116" spans="1:20">
      <c r="A116" s="24"/>
      <c r="B116" s="14"/>
      <c r="C116" s="20"/>
      <c r="D116" s="15"/>
      <c r="E116" s="16"/>
      <c r="F116" s="16"/>
      <c r="G116" s="17"/>
      <c r="H116" s="18"/>
      <c r="I116" s="23">
        <v>2</v>
      </c>
      <c r="J116" s="23">
        <v>2</v>
      </c>
      <c r="K116" s="23">
        <v>2</v>
      </c>
      <c r="L116" s="23">
        <v>2</v>
      </c>
      <c r="M116" s="23">
        <v>2</v>
      </c>
      <c r="N116" s="23">
        <v>2</v>
      </c>
      <c r="O116" s="23">
        <v>2</v>
      </c>
      <c r="P116" s="41">
        <v>2</v>
      </c>
      <c r="Q116" s="41">
        <v>2</v>
      </c>
      <c r="R116" s="41">
        <v>2</v>
      </c>
      <c r="S116" s="41">
        <v>2</v>
      </c>
      <c r="T116" s="41">
        <v>2</v>
      </c>
    </row>
    <row r="117" spans="1:20">
      <c r="A117" s="19" t="s">
        <v>27</v>
      </c>
      <c r="B117" s="20"/>
      <c r="C117" s="20"/>
      <c r="D117" s="20"/>
      <c r="E117" s="16"/>
      <c r="F117" s="16"/>
      <c r="G117" s="17"/>
      <c r="H117" s="18"/>
      <c r="I117" s="21">
        <f>SUM(I114:I116)</f>
        <v>3862</v>
      </c>
      <c r="J117" s="21">
        <v>4017</v>
      </c>
      <c r="K117" s="21">
        <v>3948</v>
      </c>
      <c r="L117" s="21">
        <v>3526</v>
      </c>
      <c r="M117" s="21">
        <v>3083</v>
      </c>
      <c r="N117" s="21">
        <v>2868</v>
      </c>
      <c r="O117" s="21">
        <v>3461</v>
      </c>
      <c r="P117" s="22">
        <v>3532</v>
      </c>
      <c r="Q117" s="22">
        <v>4210</v>
      </c>
      <c r="R117" s="22">
        <v>3990</v>
      </c>
      <c r="S117" s="22">
        <v>3900</v>
      </c>
      <c r="T117" s="22">
        <v>4293</v>
      </c>
    </row>
    <row r="118" spans="1:20">
      <c r="A118" s="14" t="s">
        <v>78</v>
      </c>
      <c r="B118" s="20"/>
      <c r="C118" s="20"/>
      <c r="D118" s="20"/>
      <c r="E118" s="16"/>
      <c r="F118" s="16"/>
      <c r="G118" s="17"/>
      <c r="H118" s="18"/>
      <c r="I118" s="17"/>
      <c r="J118" s="17"/>
      <c r="K118" s="17"/>
      <c r="L118" s="17"/>
      <c r="M118" s="17"/>
      <c r="N118" s="17"/>
      <c r="O118" s="17"/>
      <c r="P118" s="18"/>
      <c r="Q118" s="18"/>
      <c r="R118" s="18"/>
      <c r="S118" s="18"/>
      <c r="T118" s="18"/>
    </row>
    <row r="119" spans="1:20">
      <c r="A119" s="13" t="s">
        <v>94</v>
      </c>
      <c r="B119" s="14" t="s">
        <v>95</v>
      </c>
      <c r="C119" s="20">
        <v>5004719</v>
      </c>
      <c r="D119" s="20"/>
      <c r="E119" s="16">
        <v>65695</v>
      </c>
      <c r="F119" s="16">
        <v>67510</v>
      </c>
      <c r="G119" s="17">
        <f>F119-E119</f>
        <v>1815</v>
      </c>
      <c r="H119" s="18">
        <v>1</v>
      </c>
      <c r="I119" s="17">
        <f>G119*H119</f>
        <v>1815</v>
      </c>
      <c r="J119" s="17">
        <v>1624</v>
      </c>
      <c r="K119" s="17">
        <v>2647</v>
      </c>
      <c r="L119" s="17">
        <v>2122</v>
      </c>
      <c r="M119" s="17">
        <v>1761</v>
      </c>
      <c r="N119" s="17">
        <v>1725</v>
      </c>
      <c r="O119" s="17">
        <v>2156</v>
      </c>
      <c r="P119" s="18">
        <v>2120</v>
      </c>
      <c r="Q119" s="18">
        <v>2232</v>
      </c>
      <c r="R119" s="18">
        <v>2279</v>
      </c>
      <c r="S119" s="18">
        <v>2207</v>
      </c>
      <c r="T119" s="18">
        <v>2490</v>
      </c>
    </row>
    <row r="120" spans="1:20">
      <c r="A120" s="24" t="s">
        <v>93</v>
      </c>
      <c r="B120" s="20"/>
      <c r="C120" s="20"/>
      <c r="D120" s="20"/>
      <c r="E120" s="16"/>
      <c r="F120" s="16"/>
      <c r="G120" s="17"/>
      <c r="H120" s="18"/>
      <c r="I120" s="23">
        <v>2</v>
      </c>
      <c r="J120" s="23">
        <v>2</v>
      </c>
      <c r="K120" s="23">
        <v>2</v>
      </c>
      <c r="L120" s="23">
        <v>2</v>
      </c>
      <c r="M120" s="23">
        <v>2</v>
      </c>
      <c r="N120" s="23">
        <v>2</v>
      </c>
      <c r="O120" s="23">
        <v>2</v>
      </c>
      <c r="P120" s="41">
        <v>2</v>
      </c>
      <c r="Q120" s="41">
        <v>2</v>
      </c>
      <c r="R120" s="41">
        <v>2</v>
      </c>
      <c r="S120" s="41">
        <v>2</v>
      </c>
      <c r="T120" s="41">
        <v>2</v>
      </c>
    </row>
    <row r="121" spans="1:20">
      <c r="A121" s="19" t="s">
        <v>27</v>
      </c>
      <c r="B121" s="20"/>
      <c r="C121" s="20"/>
      <c r="D121" s="20"/>
      <c r="E121" s="16"/>
      <c r="F121" s="16"/>
      <c r="G121" s="17"/>
      <c r="H121" s="18"/>
      <c r="I121" s="33">
        <f>I119+I120</f>
        <v>1817</v>
      </c>
      <c r="J121" s="33">
        <v>1626</v>
      </c>
      <c r="K121" s="33">
        <v>2649</v>
      </c>
      <c r="L121" s="33">
        <v>2124</v>
      </c>
      <c r="M121" s="33">
        <v>1763</v>
      </c>
      <c r="N121" s="33">
        <v>1727</v>
      </c>
      <c r="O121" s="33">
        <v>2158</v>
      </c>
      <c r="P121" s="42">
        <v>2122</v>
      </c>
      <c r="Q121" s="42">
        <v>2234</v>
      </c>
      <c r="R121" s="42">
        <v>2281</v>
      </c>
      <c r="S121" s="42">
        <v>2209</v>
      </c>
      <c r="T121" s="42">
        <v>2492</v>
      </c>
    </row>
    <row r="122" spans="1:20">
      <c r="A122" s="24"/>
      <c r="B122" s="20"/>
      <c r="C122" s="20"/>
      <c r="D122" s="20"/>
      <c r="E122" s="16"/>
      <c r="F122" s="16"/>
      <c r="G122" s="17"/>
      <c r="H122" s="18"/>
      <c r="I122" s="21"/>
      <c r="J122" s="21"/>
      <c r="K122" s="21"/>
      <c r="L122" s="21"/>
      <c r="M122" s="21"/>
      <c r="N122" s="21"/>
      <c r="O122" s="21"/>
      <c r="P122" s="22"/>
      <c r="Q122" s="22"/>
      <c r="R122" s="22"/>
      <c r="S122" s="22"/>
      <c r="T122" s="22"/>
    </row>
    <row r="123" spans="1:20">
      <c r="A123" s="13" t="s">
        <v>96</v>
      </c>
      <c r="B123" s="14"/>
      <c r="C123" s="15" t="s">
        <v>97</v>
      </c>
      <c r="D123" s="15"/>
      <c r="E123" s="16">
        <v>96773</v>
      </c>
      <c r="F123" s="16">
        <v>99056</v>
      </c>
      <c r="G123" s="17">
        <f>F123-E123</f>
        <v>2283</v>
      </c>
      <c r="H123" s="18">
        <v>1</v>
      </c>
      <c r="I123" s="17">
        <f>G123*H123</f>
        <v>2283</v>
      </c>
      <c r="J123" s="17">
        <v>2322</v>
      </c>
      <c r="K123" s="17">
        <v>2162</v>
      </c>
      <c r="L123" s="17">
        <v>1854</v>
      </c>
      <c r="M123" s="17">
        <v>1642</v>
      </c>
      <c r="N123" s="17">
        <v>1711</v>
      </c>
      <c r="O123" s="17">
        <v>2141</v>
      </c>
      <c r="P123" s="18">
        <v>2196</v>
      </c>
      <c r="Q123" s="18">
        <v>2544</v>
      </c>
      <c r="R123" s="18">
        <v>2416</v>
      </c>
      <c r="S123" s="18">
        <v>2244</v>
      </c>
      <c r="T123" s="18">
        <v>2382</v>
      </c>
    </row>
    <row r="124" spans="1:20">
      <c r="A124" s="19" t="s">
        <v>44</v>
      </c>
      <c r="B124" s="14"/>
      <c r="C124" s="15"/>
      <c r="D124" s="15"/>
      <c r="E124" s="16"/>
      <c r="F124" s="16"/>
      <c r="G124" s="17"/>
      <c r="H124" s="18"/>
      <c r="I124" s="17"/>
      <c r="J124" s="17"/>
      <c r="K124" s="17"/>
      <c r="L124" s="17"/>
      <c r="M124" s="17"/>
      <c r="N124" s="17"/>
      <c r="O124" s="17"/>
      <c r="P124" s="18"/>
      <c r="Q124" s="18"/>
      <c r="R124" s="18"/>
      <c r="S124" s="18"/>
      <c r="T124" s="18"/>
    </row>
    <row r="125" spans="1:20">
      <c r="A125" s="24" t="s">
        <v>98</v>
      </c>
      <c r="B125" s="20"/>
      <c r="C125" s="20"/>
      <c r="D125" s="20"/>
      <c r="E125" s="16"/>
      <c r="F125" s="16"/>
      <c r="G125" s="17"/>
      <c r="H125" s="18"/>
      <c r="I125" s="33">
        <f>SUM(I123:I124)</f>
        <v>2283</v>
      </c>
      <c r="J125" s="33">
        <v>2322</v>
      </c>
      <c r="K125" s="33">
        <v>2162</v>
      </c>
      <c r="L125" s="33">
        <v>1854</v>
      </c>
      <c r="M125" s="33">
        <v>1642</v>
      </c>
      <c r="N125" s="33">
        <v>1711</v>
      </c>
      <c r="O125" s="33">
        <v>2141</v>
      </c>
      <c r="P125" s="42">
        <v>2196</v>
      </c>
      <c r="Q125" s="42">
        <v>2544</v>
      </c>
      <c r="R125" s="42">
        <v>2416</v>
      </c>
      <c r="S125" s="42">
        <v>2244</v>
      </c>
      <c r="T125" s="42">
        <v>2382</v>
      </c>
    </row>
    <row r="126" spans="1:20">
      <c r="A126" s="24"/>
      <c r="B126" s="20"/>
      <c r="C126" s="20"/>
      <c r="D126" s="20"/>
      <c r="E126" s="16"/>
      <c r="F126" s="16"/>
      <c r="G126" s="17"/>
      <c r="H126" s="18"/>
      <c r="I126" s="33"/>
      <c r="J126" s="33"/>
      <c r="K126" s="33"/>
      <c r="L126" s="33"/>
      <c r="M126" s="33"/>
      <c r="N126" s="33"/>
      <c r="O126" s="33"/>
      <c r="P126" s="42"/>
      <c r="Q126" s="42"/>
      <c r="R126" s="42"/>
      <c r="S126" s="42"/>
      <c r="T126" s="42"/>
    </row>
    <row r="127" spans="1:20">
      <c r="A127" s="13" t="s">
        <v>99</v>
      </c>
      <c r="B127" s="14"/>
      <c r="C127" s="15" t="s">
        <v>100</v>
      </c>
      <c r="D127" s="15"/>
      <c r="E127" s="16">
        <v>155375</v>
      </c>
      <c r="F127" s="16">
        <v>157827</v>
      </c>
      <c r="G127" s="17">
        <f>(F127-E127)</f>
        <v>2452</v>
      </c>
      <c r="H127" s="18">
        <v>1</v>
      </c>
      <c r="I127" s="17">
        <f>G127*H127</f>
        <v>2452</v>
      </c>
      <c r="J127" s="17">
        <v>2525</v>
      </c>
      <c r="K127" s="17">
        <v>2347</v>
      </c>
      <c r="L127" s="17">
        <v>2128</v>
      </c>
      <c r="M127" s="17">
        <v>1823</v>
      </c>
      <c r="N127" s="17">
        <v>1897</v>
      </c>
      <c r="O127" s="17">
        <v>1471</v>
      </c>
      <c r="P127" s="18">
        <v>2336</v>
      </c>
      <c r="Q127" s="18">
        <v>2484</v>
      </c>
      <c r="R127" s="18">
        <v>2215</v>
      </c>
      <c r="S127" s="18">
        <v>2209</v>
      </c>
      <c r="T127" s="18">
        <v>2331</v>
      </c>
    </row>
    <row r="128" spans="1:20">
      <c r="A128" s="19" t="s">
        <v>44</v>
      </c>
      <c r="B128" s="14" t="s">
        <v>101</v>
      </c>
      <c r="C128" s="15"/>
      <c r="D128" s="15"/>
      <c r="E128" s="16"/>
      <c r="F128" s="16"/>
      <c r="G128" s="17"/>
      <c r="H128" s="18">
        <v>1</v>
      </c>
      <c r="I128" s="17">
        <f>G128*H128</f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740</v>
      </c>
      <c r="P128" s="18"/>
      <c r="Q128" s="18"/>
      <c r="R128" s="18"/>
      <c r="S128" s="18"/>
      <c r="T128" s="18"/>
    </row>
    <row r="129" spans="1:20">
      <c r="A129" s="32" t="s">
        <v>102</v>
      </c>
      <c r="B129" s="20" t="s">
        <v>103</v>
      </c>
      <c r="C129" s="20"/>
      <c r="D129" s="20"/>
      <c r="E129" s="16"/>
      <c r="F129" s="16"/>
      <c r="G129" s="17"/>
      <c r="H129" s="18"/>
      <c r="I129" s="33">
        <f>SUM(I127:I128)</f>
        <v>2452</v>
      </c>
      <c r="J129" s="33">
        <v>2525</v>
      </c>
      <c r="K129" s="33">
        <v>2347</v>
      </c>
      <c r="L129" s="33">
        <v>2128</v>
      </c>
      <c r="M129" s="33">
        <v>1823</v>
      </c>
      <c r="N129" s="33">
        <v>1897</v>
      </c>
      <c r="O129" s="33">
        <v>2211</v>
      </c>
      <c r="P129" s="42">
        <v>2336</v>
      </c>
      <c r="Q129" s="42">
        <v>2484</v>
      </c>
      <c r="R129" s="42">
        <v>2215</v>
      </c>
      <c r="S129" s="42">
        <v>2209</v>
      </c>
      <c r="T129" s="42">
        <v>2331</v>
      </c>
    </row>
    <row r="130" spans="1:20">
      <c r="A130" s="32"/>
      <c r="B130" s="20"/>
      <c r="C130" s="20"/>
      <c r="D130" s="20"/>
      <c r="E130" s="16"/>
      <c r="F130" s="16"/>
      <c r="G130" s="17"/>
      <c r="H130" s="18"/>
      <c r="I130" s="33"/>
      <c r="J130" s="33"/>
      <c r="K130" s="33"/>
      <c r="L130" s="33"/>
      <c r="M130" s="33"/>
      <c r="N130" s="33"/>
      <c r="O130" s="33"/>
      <c r="P130" s="42"/>
      <c r="Q130" s="42"/>
      <c r="R130" s="42"/>
      <c r="S130" s="42"/>
      <c r="T130" s="42"/>
    </row>
    <row r="131" spans="1:20">
      <c r="A131" s="13" t="s">
        <v>104</v>
      </c>
      <c r="B131" s="14" t="s">
        <v>105</v>
      </c>
      <c r="C131" s="15" t="s">
        <v>106</v>
      </c>
      <c r="D131" s="15" t="s">
        <v>36</v>
      </c>
      <c r="E131" s="16">
        <v>46931</v>
      </c>
      <c r="F131" s="16">
        <v>48137</v>
      </c>
      <c r="G131" s="17">
        <f>F131-E131</f>
        <v>1206</v>
      </c>
      <c r="H131" s="18">
        <v>1</v>
      </c>
      <c r="I131" s="17">
        <f>G131*H131</f>
        <v>1206</v>
      </c>
      <c r="J131" s="17">
        <v>1258</v>
      </c>
      <c r="K131" s="17">
        <v>1154</v>
      </c>
      <c r="L131" s="17">
        <v>1051</v>
      </c>
      <c r="M131" s="17">
        <v>941</v>
      </c>
      <c r="N131" s="17">
        <v>924</v>
      </c>
      <c r="O131" s="17">
        <v>1155</v>
      </c>
      <c r="P131" s="18">
        <v>1133</v>
      </c>
      <c r="Q131" s="18">
        <v>1396</v>
      </c>
      <c r="R131" s="18">
        <v>1561</v>
      </c>
      <c r="S131" s="18">
        <v>1143</v>
      </c>
      <c r="T131" s="18">
        <v>1440</v>
      </c>
    </row>
    <row r="132" spans="1:20">
      <c r="A132" s="13"/>
      <c r="B132" s="14"/>
      <c r="C132" s="15"/>
      <c r="D132" s="15" t="s">
        <v>37</v>
      </c>
      <c r="E132" s="16">
        <v>24659</v>
      </c>
      <c r="F132" s="16">
        <v>25269</v>
      </c>
      <c r="G132" s="17">
        <f>F132-E132</f>
        <v>610</v>
      </c>
      <c r="H132" s="18">
        <v>1</v>
      </c>
      <c r="I132" s="17">
        <f>G132*H132</f>
        <v>610</v>
      </c>
      <c r="J132" s="17">
        <v>623</v>
      </c>
      <c r="K132" s="17">
        <v>572</v>
      </c>
      <c r="L132" s="17">
        <v>518</v>
      </c>
      <c r="M132" s="17">
        <v>468</v>
      </c>
      <c r="N132" s="17">
        <v>469</v>
      </c>
      <c r="O132" s="17">
        <v>577</v>
      </c>
      <c r="P132" s="18">
        <v>565</v>
      </c>
      <c r="Q132" s="18">
        <v>717</v>
      </c>
      <c r="R132" s="18">
        <v>703</v>
      </c>
      <c r="S132" s="18">
        <v>708</v>
      </c>
      <c r="T132" s="18">
        <v>747</v>
      </c>
    </row>
    <row r="133" spans="1:20">
      <c r="A133" s="19"/>
      <c r="B133" s="14" t="s">
        <v>107</v>
      </c>
      <c r="C133" s="15" t="s">
        <v>108</v>
      </c>
      <c r="D133" s="15"/>
      <c r="E133" s="16"/>
      <c r="F133" s="16"/>
      <c r="G133" s="17"/>
      <c r="H133" s="18"/>
      <c r="I133" s="17"/>
      <c r="J133" s="17"/>
      <c r="K133" s="17"/>
      <c r="L133" s="17"/>
      <c r="M133" s="17"/>
      <c r="N133" s="17"/>
      <c r="O133" s="17"/>
      <c r="P133" s="18"/>
      <c r="Q133" s="18"/>
      <c r="R133" s="18"/>
      <c r="S133" s="18"/>
      <c r="T133" s="18"/>
    </row>
    <row r="134" spans="1:20">
      <c r="A134" s="32"/>
      <c r="B134" s="20"/>
      <c r="C134" s="20"/>
      <c r="D134" s="20"/>
      <c r="E134" s="16"/>
      <c r="F134" s="16"/>
      <c r="G134" s="17"/>
      <c r="H134" s="18"/>
      <c r="I134" s="33">
        <f>SUM(I131:I133)</f>
        <v>1816</v>
      </c>
      <c r="J134" s="33">
        <v>1881</v>
      </c>
      <c r="K134" s="33">
        <v>1726</v>
      </c>
      <c r="L134" s="33">
        <v>1569</v>
      </c>
      <c r="M134" s="33">
        <v>1409</v>
      </c>
      <c r="N134" s="33">
        <v>1393</v>
      </c>
      <c r="O134" s="33">
        <v>1732</v>
      </c>
      <c r="P134" s="42">
        <v>1698</v>
      </c>
      <c r="Q134" s="42">
        <v>2113</v>
      </c>
      <c r="R134" s="42">
        <v>2264</v>
      </c>
      <c r="S134" s="42">
        <v>1851</v>
      </c>
      <c r="T134" s="42">
        <v>2187</v>
      </c>
    </row>
    <row r="135" spans="1:20">
      <c r="A135" s="24"/>
      <c r="B135" s="20"/>
      <c r="C135" s="20"/>
      <c r="D135" s="20"/>
      <c r="E135" s="16"/>
      <c r="F135" s="16"/>
      <c r="G135" s="17"/>
      <c r="H135" s="18"/>
      <c r="I135" s="21"/>
      <c r="J135" s="21"/>
      <c r="K135" s="21"/>
      <c r="L135" s="21"/>
      <c r="M135" s="21"/>
      <c r="N135" s="21"/>
      <c r="O135" s="21"/>
      <c r="P135" s="22"/>
      <c r="Q135" s="22"/>
      <c r="R135" s="22"/>
      <c r="S135" s="22"/>
      <c r="T135" s="22"/>
    </row>
    <row r="136" spans="1:20">
      <c r="A136" s="13" t="s">
        <v>109</v>
      </c>
      <c r="B136" s="14">
        <v>41609</v>
      </c>
      <c r="C136" s="15" t="s">
        <v>110</v>
      </c>
      <c r="D136" s="15" t="s">
        <v>36</v>
      </c>
      <c r="E136" s="16">
        <v>47128</v>
      </c>
      <c r="F136" s="16">
        <v>48403</v>
      </c>
      <c r="G136" s="17">
        <f>F136-E136</f>
        <v>1275</v>
      </c>
      <c r="H136" s="18">
        <v>1</v>
      </c>
      <c r="I136" s="17">
        <f>G136*H136</f>
        <v>1275</v>
      </c>
      <c r="J136" s="17">
        <v>1326</v>
      </c>
      <c r="K136" s="17">
        <v>1233</v>
      </c>
      <c r="L136" s="17">
        <v>1093</v>
      </c>
      <c r="M136" s="17">
        <v>978</v>
      </c>
      <c r="N136" s="17">
        <v>943</v>
      </c>
      <c r="O136" s="17">
        <v>1190</v>
      </c>
      <c r="P136" s="18">
        <v>1177</v>
      </c>
      <c r="Q136" s="18">
        <v>1475</v>
      </c>
      <c r="R136" s="18">
        <v>1354</v>
      </c>
      <c r="S136" s="18">
        <v>1279</v>
      </c>
      <c r="T136" s="18">
        <v>1400</v>
      </c>
    </row>
    <row r="137" spans="1:20">
      <c r="A137" s="15" t="s">
        <v>111</v>
      </c>
      <c r="B137" s="14" t="s">
        <v>107</v>
      </c>
      <c r="C137" s="15"/>
      <c r="D137" s="15" t="s">
        <v>37</v>
      </c>
      <c r="E137" s="16">
        <v>24338</v>
      </c>
      <c r="F137" s="16">
        <v>24949</v>
      </c>
      <c r="G137" s="17">
        <f>F137-E137</f>
        <v>611</v>
      </c>
      <c r="H137" s="18">
        <v>1</v>
      </c>
      <c r="I137" s="17">
        <f>G137*H137</f>
        <v>611</v>
      </c>
      <c r="J137" s="17">
        <v>640</v>
      </c>
      <c r="K137" s="17">
        <v>606</v>
      </c>
      <c r="L137" s="17">
        <v>547</v>
      </c>
      <c r="M137" s="17">
        <v>499</v>
      </c>
      <c r="N137" s="17">
        <v>472</v>
      </c>
      <c r="O137" s="17">
        <v>599</v>
      </c>
      <c r="P137" s="18">
        <v>618</v>
      </c>
      <c r="Q137" s="18">
        <v>785</v>
      </c>
      <c r="R137" s="18">
        <v>719</v>
      </c>
      <c r="S137" s="18">
        <v>686</v>
      </c>
      <c r="T137" s="18">
        <v>737</v>
      </c>
    </row>
    <row r="138" spans="1:20">
      <c r="A138" s="15" t="s">
        <v>112</v>
      </c>
      <c r="B138" s="14"/>
      <c r="C138" s="15"/>
      <c r="D138" s="15"/>
      <c r="E138" s="16"/>
      <c r="F138" s="16"/>
      <c r="G138" s="17"/>
      <c r="H138" s="18"/>
      <c r="I138" s="33"/>
      <c r="J138" s="33"/>
      <c r="K138" s="33"/>
      <c r="L138" s="33"/>
      <c r="M138" s="33"/>
      <c r="N138" s="33"/>
      <c r="O138" s="33"/>
      <c r="P138" s="42"/>
      <c r="Q138" s="42"/>
      <c r="R138" s="42"/>
      <c r="S138" s="42"/>
      <c r="T138" s="42"/>
    </row>
    <row r="139" spans="1:20">
      <c r="A139" s="15"/>
      <c r="B139" s="14"/>
      <c r="C139" s="15"/>
      <c r="D139" s="15"/>
      <c r="E139" s="16"/>
      <c r="F139" s="16"/>
      <c r="G139" s="17"/>
      <c r="H139" s="18"/>
      <c r="I139" s="33">
        <f>I136+I137+I138</f>
        <v>1886</v>
      </c>
      <c r="J139" s="33">
        <v>1966</v>
      </c>
      <c r="K139" s="33">
        <v>1839</v>
      </c>
      <c r="L139" s="33">
        <v>1640</v>
      </c>
      <c r="M139" s="33">
        <v>1477</v>
      </c>
      <c r="N139" s="33">
        <v>1415</v>
      </c>
      <c r="O139" s="33">
        <v>1789</v>
      </c>
      <c r="P139" s="42">
        <v>1795</v>
      </c>
      <c r="Q139" s="42">
        <v>2260</v>
      </c>
      <c r="R139" s="42">
        <v>2073</v>
      </c>
      <c r="S139" s="42">
        <v>1965</v>
      </c>
      <c r="T139" s="42">
        <v>2137</v>
      </c>
    </row>
    <row r="140" spans="1:20">
      <c r="A140" s="24"/>
      <c r="B140" s="20"/>
      <c r="C140" s="20"/>
      <c r="D140" s="20"/>
      <c r="E140" s="16"/>
      <c r="F140" s="16"/>
      <c r="G140" s="17"/>
      <c r="H140" s="18"/>
      <c r="I140" s="33"/>
      <c r="J140" s="33"/>
      <c r="K140" s="33"/>
      <c r="L140" s="33"/>
      <c r="M140" s="33"/>
      <c r="N140" s="33"/>
      <c r="O140" s="33"/>
      <c r="P140" s="42"/>
      <c r="Q140" s="42"/>
      <c r="R140" s="42"/>
      <c r="S140" s="42"/>
      <c r="T140" s="42"/>
    </row>
    <row r="141" spans="1:20">
      <c r="A141" s="13" t="s">
        <v>113</v>
      </c>
      <c r="B141" s="14" t="s">
        <v>114</v>
      </c>
      <c r="C141" s="15"/>
      <c r="D141" s="15"/>
      <c r="E141" s="16"/>
      <c r="F141" s="16"/>
      <c r="G141" s="17"/>
      <c r="H141" s="18"/>
      <c r="I141" s="17"/>
      <c r="J141" s="17"/>
      <c r="K141" s="17"/>
      <c r="L141" s="17"/>
      <c r="M141" s="17"/>
      <c r="N141" s="17"/>
      <c r="O141" s="17"/>
      <c r="P141" s="18"/>
      <c r="Q141" s="18"/>
      <c r="R141" s="18"/>
      <c r="S141" s="18"/>
      <c r="T141" s="18"/>
    </row>
    <row r="142" spans="1:20">
      <c r="A142" s="27" t="s">
        <v>115</v>
      </c>
      <c r="B142" s="14" t="s">
        <v>116</v>
      </c>
      <c r="C142" s="15" t="s">
        <v>117</v>
      </c>
      <c r="D142" s="15"/>
      <c r="E142" s="16">
        <v>95234</v>
      </c>
      <c r="F142" s="16">
        <v>95894</v>
      </c>
      <c r="G142" s="17">
        <f>F142-E142</f>
        <v>660</v>
      </c>
      <c r="H142" s="18">
        <v>1</v>
      </c>
      <c r="I142" s="17">
        <f t="shared" ref="I142:I147" si="0">G142*H142</f>
        <v>660</v>
      </c>
      <c r="J142" s="17">
        <v>698</v>
      </c>
      <c r="K142" s="17">
        <v>661</v>
      </c>
      <c r="L142" s="17">
        <v>758</v>
      </c>
      <c r="M142" s="17">
        <v>624</v>
      </c>
      <c r="N142" s="17">
        <v>580</v>
      </c>
      <c r="O142" s="17">
        <v>649</v>
      </c>
      <c r="P142" s="18">
        <v>760</v>
      </c>
      <c r="Q142" s="18">
        <v>822</v>
      </c>
      <c r="R142" s="18">
        <v>884</v>
      </c>
      <c r="S142" s="18">
        <v>604</v>
      </c>
      <c r="T142" s="18">
        <v>715</v>
      </c>
    </row>
    <row r="143" spans="1:20">
      <c r="A143" s="19" t="s">
        <v>55</v>
      </c>
      <c r="B143" s="14" t="s">
        <v>118</v>
      </c>
      <c r="C143" s="15" t="s">
        <v>119</v>
      </c>
      <c r="D143" s="15"/>
      <c r="E143" s="16">
        <v>37591</v>
      </c>
      <c r="F143" s="16">
        <v>39397</v>
      </c>
      <c r="G143" s="17">
        <f>F143-E143</f>
        <v>1806</v>
      </c>
      <c r="H143" s="18">
        <v>1</v>
      </c>
      <c r="I143" s="17">
        <f t="shared" si="0"/>
        <v>1806</v>
      </c>
      <c r="J143" s="17">
        <v>1719</v>
      </c>
      <c r="K143" s="17">
        <v>1421</v>
      </c>
      <c r="L143" s="17">
        <v>1390</v>
      </c>
      <c r="M143" s="17">
        <v>1195</v>
      </c>
      <c r="N143" s="17">
        <v>1266</v>
      </c>
      <c r="O143" s="17">
        <v>1593</v>
      </c>
      <c r="P143" s="18">
        <v>1345</v>
      </c>
      <c r="Q143" s="18">
        <v>1465</v>
      </c>
      <c r="R143" s="18">
        <v>1603</v>
      </c>
      <c r="S143" s="18">
        <v>1508</v>
      </c>
      <c r="T143" s="18">
        <v>1736</v>
      </c>
    </row>
    <row r="144" spans="1:20">
      <c r="A144" s="19"/>
      <c r="B144" s="14" t="s">
        <v>120</v>
      </c>
      <c r="C144" s="15" t="s">
        <v>121</v>
      </c>
      <c r="D144" s="15"/>
      <c r="E144" s="16">
        <v>3756</v>
      </c>
      <c r="F144" s="16">
        <v>4774</v>
      </c>
      <c r="G144" s="17">
        <f>F144-E144</f>
        <v>1018</v>
      </c>
      <c r="H144" s="18">
        <v>1</v>
      </c>
      <c r="I144" s="17">
        <f t="shared" si="0"/>
        <v>1018</v>
      </c>
      <c r="J144" s="17">
        <v>1122</v>
      </c>
      <c r="K144" s="17">
        <v>1068</v>
      </c>
      <c r="L144" s="17">
        <v>1050</v>
      </c>
      <c r="M144" s="17">
        <v>945</v>
      </c>
      <c r="N144" s="17">
        <v>803</v>
      </c>
      <c r="O144" s="17">
        <v>852</v>
      </c>
      <c r="P144" s="18">
        <v>881</v>
      </c>
      <c r="Q144" s="18">
        <v>1050</v>
      </c>
      <c r="R144" s="18">
        <v>1043</v>
      </c>
      <c r="S144" s="18">
        <v>1073</v>
      </c>
      <c r="T144" s="18">
        <v>1190</v>
      </c>
    </row>
    <row r="145" spans="1:20">
      <c r="A145" s="19"/>
      <c r="B145" s="14" t="s">
        <v>122</v>
      </c>
      <c r="C145" s="15" t="s">
        <v>123</v>
      </c>
      <c r="D145" s="15"/>
      <c r="E145" s="16">
        <v>32480</v>
      </c>
      <c r="F145" s="16">
        <v>33430</v>
      </c>
      <c r="G145" s="17">
        <f>F145-E145</f>
        <v>950</v>
      </c>
      <c r="H145" s="18">
        <v>1</v>
      </c>
      <c r="I145" s="17">
        <f t="shared" si="0"/>
        <v>950</v>
      </c>
      <c r="J145" s="17">
        <v>1000</v>
      </c>
      <c r="K145" s="17">
        <v>940</v>
      </c>
      <c r="L145" s="17">
        <v>510</v>
      </c>
      <c r="M145" s="17">
        <v>41</v>
      </c>
      <c r="N145" s="17">
        <v>10</v>
      </c>
      <c r="O145" s="17">
        <v>972</v>
      </c>
      <c r="P145" s="18">
        <v>687</v>
      </c>
      <c r="Q145" s="18">
        <v>1020</v>
      </c>
      <c r="R145" s="18">
        <v>1010</v>
      </c>
      <c r="S145" s="18">
        <v>884</v>
      </c>
      <c r="T145" s="18">
        <v>956</v>
      </c>
    </row>
    <row r="146" spans="1:20">
      <c r="A146" s="19"/>
      <c r="B146" s="14" t="s">
        <v>124</v>
      </c>
      <c r="C146" s="15" t="s">
        <v>125</v>
      </c>
      <c r="D146" s="15"/>
      <c r="E146" s="16">
        <v>30430</v>
      </c>
      <c r="F146" s="16">
        <v>31360</v>
      </c>
      <c r="G146" s="17">
        <f>F146-E146</f>
        <v>930</v>
      </c>
      <c r="H146" s="18">
        <v>1</v>
      </c>
      <c r="I146" s="17">
        <f t="shared" si="0"/>
        <v>930</v>
      </c>
      <c r="J146" s="17">
        <v>970</v>
      </c>
      <c r="K146" s="17">
        <v>930</v>
      </c>
      <c r="L146" s="17">
        <v>500</v>
      </c>
      <c r="M146" s="17">
        <v>69</v>
      </c>
      <c r="N146" s="17">
        <v>161</v>
      </c>
      <c r="O146" s="17">
        <v>500</v>
      </c>
      <c r="P146" s="18">
        <v>940</v>
      </c>
      <c r="Q146" s="18">
        <v>990</v>
      </c>
      <c r="R146" s="18">
        <v>1000</v>
      </c>
      <c r="S146" s="18">
        <v>872</v>
      </c>
      <c r="T146" s="18">
        <v>938</v>
      </c>
    </row>
    <row r="147" spans="1:20">
      <c r="A147" s="19"/>
      <c r="B147" s="14"/>
      <c r="C147" s="15"/>
      <c r="D147" s="15"/>
      <c r="E147" s="16"/>
      <c r="F147" s="16"/>
      <c r="G147" s="17"/>
      <c r="H147" s="18"/>
      <c r="I147" s="17">
        <f t="shared" si="0"/>
        <v>0</v>
      </c>
      <c r="J147" s="17">
        <v>0</v>
      </c>
      <c r="K147" s="17">
        <v>0</v>
      </c>
      <c r="L147" s="17">
        <v>0</v>
      </c>
      <c r="M147" s="17">
        <v>0</v>
      </c>
      <c r="N147" s="17">
        <v>0</v>
      </c>
      <c r="O147" s="17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</row>
    <row r="148" spans="1:20">
      <c r="A148" s="24"/>
      <c r="B148" s="20"/>
      <c r="C148" s="20"/>
      <c r="D148" s="20"/>
      <c r="E148" s="16"/>
      <c r="F148" s="16"/>
      <c r="G148" s="17"/>
      <c r="H148" s="18"/>
      <c r="I148" s="30">
        <f>SUM(I142:I146)</f>
        <v>5364</v>
      </c>
      <c r="J148" s="30">
        <v>5509</v>
      </c>
      <c r="K148" s="30">
        <v>5020</v>
      </c>
      <c r="L148" s="30">
        <v>4208</v>
      </c>
      <c r="M148" s="30">
        <v>2874</v>
      </c>
      <c r="N148" s="30">
        <v>2820</v>
      </c>
      <c r="O148" s="30">
        <v>4566</v>
      </c>
      <c r="P148" s="31">
        <v>4613</v>
      </c>
      <c r="Q148" s="31">
        <v>5347</v>
      </c>
      <c r="R148" s="31">
        <v>5540</v>
      </c>
      <c r="S148" s="31">
        <v>4941</v>
      </c>
      <c r="T148" s="31">
        <v>5535</v>
      </c>
    </row>
    <row r="149" spans="1:20">
      <c r="A149" s="24"/>
      <c r="B149" s="20"/>
      <c r="C149" s="20"/>
      <c r="D149" s="20"/>
      <c r="E149" s="16"/>
      <c r="F149" s="16"/>
      <c r="G149" s="17"/>
      <c r="H149" s="18"/>
      <c r="I149" s="17"/>
      <c r="J149" s="17"/>
      <c r="K149" s="17"/>
      <c r="L149" s="17"/>
      <c r="M149" s="17"/>
      <c r="N149" s="17"/>
      <c r="O149" s="17"/>
      <c r="P149" s="18"/>
      <c r="Q149" s="18"/>
      <c r="R149" s="18"/>
      <c r="S149" s="18"/>
      <c r="T149" s="18"/>
    </row>
    <row r="150" spans="1:20">
      <c r="A150" s="13" t="s">
        <v>126</v>
      </c>
      <c r="B150" s="14" t="s">
        <v>114</v>
      </c>
      <c r="C150" s="15"/>
      <c r="D150" s="15"/>
      <c r="E150" s="16"/>
      <c r="F150" s="16"/>
      <c r="G150" s="17"/>
      <c r="H150" s="18"/>
      <c r="I150" s="17"/>
      <c r="J150" s="17"/>
      <c r="K150" s="17"/>
      <c r="L150" s="17"/>
      <c r="M150" s="17"/>
      <c r="N150" s="17"/>
      <c r="O150" s="17"/>
      <c r="P150" s="18"/>
      <c r="Q150" s="18"/>
      <c r="R150" s="18"/>
      <c r="S150" s="18"/>
      <c r="T150" s="18"/>
    </row>
    <row r="151" spans="1:20">
      <c r="A151" s="27" t="s">
        <v>115</v>
      </c>
      <c r="B151" s="14"/>
      <c r="C151" s="15" t="s">
        <v>127</v>
      </c>
      <c r="D151" s="15"/>
      <c r="E151" s="16">
        <v>56867</v>
      </c>
      <c r="F151" s="16">
        <v>58809</v>
      </c>
      <c r="G151" s="17">
        <f>F151-E151</f>
        <v>1942</v>
      </c>
      <c r="H151" s="18">
        <v>1</v>
      </c>
      <c r="I151" s="17">
        <f>G151*H151</f>
        <v>1942</v>
      </c>
      <c r="J151" s="17">
        <v>2022</v>
      </c>
      <c r="K151" s="17">
        <v>1861</v>
      </c>
      <c r="L151" s="17">
        <v>1406</v>
      </c>
      <c r="M151" s="17">
        <v>1170</v>
      </c>
      <c r="N151" s="17">
        <v>1117</v>
      </c>
      <c r="O151" s="17">
        <v>1421</v>
      </c>
      <c r="P151" s="18">
        <v>1776</v>
      </c>
      <c r="Q151" s="18">
        <v>1869</v>
      </c>
      <c r="R151" s="18">
        <v>2156</v>
      </c>
      <c r="S151" s="18">
        <v>2019</v>
      </c>
      <c r="T151" s="18">
        <v>2138</v>
      </c>
    </row>
    <row r="152" spans="1:20">
      <c r="A152" s="19"/>
      <c r="B152" s="14"/>
      <c r="C152" s="15"/>
      <c r="D152" s="15"/>
      <c r="E152" s="16"/>
      <c r="F152" s="16"/>
      <c r="G152" s="17"/>
      <c r="H152" s="18"/>
      <c r="I152" s="33"/>
      <c r="J152" s="33"/>
      <c r="K152" s="33"/>
      <c r="L152" s="33"/>
      <c r="M152" s="33"/>
      <c r="N152" s="33"/>
      <c r="O152" s="33"/>
      <c r="P152" s="42"/>
      <c r="Q152" s="42"/>
      <c r="R152" s="42"/>
      <c r="S152" s="42"/>
      <c r="T152" s="42"/>
    </row>
    <row r="153" spans="1:20">
      <c r="A153" s="24"/>
      <c r="B153" s="20"/>
      <c r="C153" s="20"/>
      <c r="D153" s="20"/>
      <c r="E153" s="16"/>
      <c r="F153" s="16"/>
      <c r="G153" s="17"/>
      <c r="H153" s="18"/>
      <c r="I153" s="30">
        <f>SUM(I150:I152)</f>
        <v>1942</v>
      </c>
      <c r="J153" s="30">
        <v>2022</v>
      </c>
      <c r="K153" s="30">
        <v>1861</v>
      </c>
      <c r="L153" s="30">
        <v>1406</v>
      </c>
      <c r="M153" s="30">
        <v>1170</v>
      </c>
      <c r="N153" s="30">
        <v>1117</v>
      </c>
      <c r="O153" s="30">
        <v>1421</v>
      </c>
      <c r="P153" s="31">
        <v>1776</v>
      </c>
      <c r="Q153" s="31">
        <v>1869</v>
      </c>
      <c r="R153" s="31">
        <v>2156</v>
      </c>
      <c r="S153" s="31">
        <v>2019</v>
      </c>
      <c r="T153" s="31">
        <v>2138</v>
      </c>
    </row>
    <row r="154" spans="1:20">
      <c r="A154" s="24"/>
      <c r="B154" s="20"/>
      <c r="C154" s="20"/>
      <c r="D154" s="20"/>
      <c r="E154" s="16"/>
      <c r="F154" s="16"/>
      <c r="G154" s="17"/>
      <c r="H154" s="18"/>
      <c r="I154" s="30"/>
      <c r="J154" s="30"/>
      <c r="K154" s="30"/>
      <c r="L154" s="30"/>
      <c r="M154" s="30"/>
      <c r="N154" s="30"/>
      <c r="O154" s="30"/>
      <c r="P154" s="31"/>
      <c r="Q154" s="31"/>
      <c r="R154" s="31"/>
      <c r="S154" s="31"/>
      <c r="T154" s="31"/>
    </row>
    <row r="155" spans="1:20">
      <c r="A155" s="13" t="s">
        <v>128</v>
      </c>
      <c r="B155" s="14"/>
      <c r="C155" s="15" t="s">
        <v>129</v>
      </c>
      <c r="D155" s="15"/>
      <c r="E155" s="16">
        <v>50836</v>
      </c>
      <c r="F155" s="16">
        <v>52015</v>
      </c>
      <c r="G155" s="17">
        <f>F155-E155</f>
        <v>1179</v>
      </c>
      <c r="H155" s="18">
        <v>1</v>
      </c>
      <c r="I155" s="17">
        <f>G155*H155</f>
        <v>1179</v>
      </c>
      <c r="J155" s="17">
        <v>1237</v>
      </c>
      <c r="K155" s="17">
        <v>1096</v>
      </c>
      <c r="L155" s="17">
        <v>928</v>
      </c>
      <c r="M155" s="17">
        <v>805</v>
      </c>
      <c r="N155" s="17">
        <v>775</v>
      </c>
      <c r="O155" s="17">
        <v>978</v>
      </c>
      <c r="P155" s="18">
        <v>1140</v>
      </c>
      <c r="Q155" s="18">
        <v>1233</v>
      </c>
      <c r="R155" s="18">
        <v>1199</v>
      </c>
      <c r="S155" s="18">
        <v>1245</v>
      </c>
      <c r="T155" s="18">
        <v>1371</v>
      </c>
    </row>
    <row r="156" spans="1:20">
      <c r="A156" s="27" t="s">
        <v>130</v>
      </c>
      <c r="B156" s="14"/>
      <c r="C156" s="15"/>
      <c r="D156" s="15"/>
      <c r="E156" s="16">
        <v>24011</v>
      </c>
      <c r="F156" s="16">
        <v>24560</v>
      </c>
      <c r="G156" s="17">
        <f>F156-E156</f>
        <v>549</v>
      </c>
      <c r="H156" s="18">
        <v>1</v>
      </c>
      <c r="I156" s="17">
        <f>G156*H156</f>
        <v>549</v>
      </c>
      <c r="J156" s="17">
        <v>586</v>
      </c>
      <c r="K156" s="17">
        <v>521</v>
      </c>
      <c r="L156" s="17">
        <v>445</v>
      </c>
      <c r="M156" s="17">
        <v>404</v>
      </c>
      <c r="N156" s="17">
        <v>376</v>
      </c>
      <c r="O156" s="17">
        <v>473</v>
      </c>
      <c r="P156" s="18">
        <v>552</v>
      </c>
      <c r="Q156" s="18">
        <v>616</v>
      </c>
      <c r="R156" s="18">
        <v>572</v>
      </c>
      <c r="S156" s="18">
        <v>602</v>
      </c>
      <c r="T156" s="18">
        <v>656</v>
      </c>
    </row>
    <row r="157" spans="1:20">
      <c r="A157" s="19"/>
      <c r="B157" s="14"/>
      <c r="C157" s="15"/>
      <c r="D157" s="15"/>
      <c r="E157" s="16"/>
      <c r="F157" s="16"/>
      <c r="G157" s="17"/>
      <c r="H157" s="18"/>
      <c r="I157" s="30">
        <f>SUM(I154:I156)</f>
        <v>1728</v>
      </c>
      <c r="J157" s="30">
        <v>1823</v>
      </c>
      <c r="K157" s="30">
        <v>1617</v>
      </c>
      <c r="L157" s="30">
        <v>1373</v>
      </c>
      <c r="M157" s="30">
        <v>1209</v>
      </c>
      <c r="N157" s="30">
        <v>1151</v>
      </c>
      <c r="O157" s="30">
        <v>1451</v>
      </c>
      <c r="P157" s="31">
        <v>1692</v>
      </c>
      <c r="Q157" s="31">
        <v>1849</v>
      </c>
      <c r="R157" s="31">
        <v>1771</v>
      </c>
      <c r="S157" s="31">
        <v>1847</v>
      </c>
      <c r="T157" s="31">
        <v>2027</v>
      </c>
    </row>
    <row r="158" spans="1:20">
      <c r="A158" s="24"/>
      <c r="B158" s="20"/>
      <c r="C158" s="20"/>
      <c r="D158" s="20"/>
      <c r="E158" s="16"/>
      <c r="F158" s="16"/>
      <c r="G158" s="17"/>
      <c r="H158" s="18"/>
      <c r="I158" s="30"/>
      <c r="J158" s="30"/>
      <c r="K158" s="30"/>
      <c r="L158" s="30"/>
      <c r="M158" s="30"/>
      <c r="N158" s="30"/>
      <c r="O158" s="30"/>
      <c r="P158" s="31"/>
      <c r="Q158" s="31"/>
      <c r="R158" s="31"/>
      <c r="S158" s="31"/>
      <c r="T158" s="31"/>
    </row>
    <row r="159" spans="1:20">
      <c r="A159" s="24" t="s">
        <v>131</v>
      </c>
      <c r="B159" s="20"/>
      <c r="C159" s="20">
        <v>356845</v>
      </c>
      <c r="D159" s="20"/>
      <c r="E159" s="16"/>
      <c r="F159" s="16"/>
      <c r="G159" s="17"/>
      <c r="H159" s="18"/>
      <c r="I159" s="43"/>
      <c r="J159" s="43"/>
      <c r="K159" s="43"/>
      <c r="L159" s="43"/>
      <c r="M159" s="43"/>
      <c r="N159" s="43"/>
      <c r="O159" s="43"/>
      <c r="P159" s="44"/>
      <c r="Q159" s="44"/>
      <c r="R159" s="44"/>
      <c r="S159" s="44"/>
      <c r="T159" s="44"/>
    </row>
    <row r="160" spans="1:20">
      <c r="A160" s="24"/>
      <c r="B160" s="20"/>
      <c r="C160" s="20"/>
      <c r="D160" s="20" t="s">
        <v>36</v>
      </c>
      <c r="E160" s="16">
        <v>22406</v>
      </c>
      <c r="F160" s="16">
        <v>23765</v>
      </c>
      <c r="G160" s="17">
        <f>F160-E160</f>
        <v>1359</v>
      </c>
      <c r="H160" s="18">
        <v>1</v>
      </c>
      <c r="I160" s="43">
        <f>G160</f>
        <v>1359</v>
      </c>
      <c r="J160" s="43">
        <v>1326</v>
      </c>
      <c r="K160" s="43">
        <v>1283</v>
      </c>
      <c r="L160" s="43">
        <v>1106</v>
      </c>
      <c r="M160" s="43">
        <v>494</v>
      </c>
      <c r="N160" s="43">
        <v>1058</v>
      </c>
      <c r="O160" s="43">
        <v>1267</v>
      </c>
      <c r="P160" s="44">
        <v>1053</v>
      </c>
      <c r="Q160" s="44">
        <v>1355</v>
      </c>
      <c r="R160" s="44">
        <v>1852</v>
      </c>
      <c r="S160" s="44">
        <v>1150</v>
      </c>
      <c r="T160" s="44">
        <v>705</v>
      </c>
    </row>
    <row r="161" spans="1:20">
      <c r="A161" s="24"/>
      <c r="B161" s="20"/>
      <c r="C161" s="20"/>
      <c r="D161" s="20" t="s">
        <v>37</v>
      </c>
      <c r="E161" s="16">
        <v>11295</v>
      </c>
      <c r="F161" s="16">
        <v>11958</v>
      </c>
      <c r="G161" s="17">
        <f>F161-E161</f>
        <v>663</v>
      </c>
      <c r="H161" s="18">
        <v>1</v>
      </c>
      <c r="I161" s="43">
        <f>G161</f>
        <v>663</v>
      </c>
      <c r="J161" s="43">
        <v>660</v>
      </c>
      <c r="K161" s="43">
        <v>641</v>
      </c>
      <c r="L161" s="43">
        <v>547</v>
      </c>
      <c r="M161" s="43">
        <v>249</v>
      </c>
      <c r="N161" s="43">
        <v>538</v>
      </c>
      <c r="O161" s="43">
        <v>649</v>
      </c>
      <c r="P161" s="44">
        <v>539.60000000000036</v>
      </c>
      <c r="Q161" s="44">
        <v>677</v>
      </c>
      <c r="R161" s="44">
        <v>621</v>
      </c>
      <c r="S161" s="44">
        <v>603</v>
      </c>
      <c r="T161" s="44">
        <v>363</v>
      </c>
    </row>
    <row r="162" spans="1:20">
      <c r="A162" s="24"/>
      <c r="B162" s="20"/>
      <c r="C162" s="20"/>
      <c r="D162" s="20"/>
      <c r="E162" s="16"/>
      <c r="F162" s="16"/>
      <c r="G162" s="17"/>
      <c r="H162" s="18"/>
      <c r="I162" s="30">
        <f>I159+I160+I161</f>
        <v>2022</v>
      </c>
      <c r="J162" s="30">
        <v>1986</v>
      </c>
      <c r="K162" s="30">
        <v>1924</v>
      </c>
      <c r="L162" s="30">
        <v>1653</v>
      </c>
      <c r="M162" s="30">
        <v>743</v>
      </c>
      <c r="N162" s="30">
        <v>1596</v>
      </c>
      <c r="O162" s="30">
        <v>1916</v>
      </c>
      <c r="P162" s="31">
        <v>1592.6000000000004</v>
      </c>
      <c r="Q162" s="31">
        <v>2032</v>
      </c>
      <c r="R162" s="31">
        <v>2473</v>
      </c>
      <c r="S162" s="31">
        <v>1753</v>
      </c>
      <c r="T162" s="31">
        <v>1068</v>
      </c>
    </row>
    <row r="163" spans="1:20">
      <c r="A163" s="24"/>
      <c r="B163" s="20"/>
      <c r="C163" s="20"/>
      <c r="D163" s="20"/>
      <c r="E163" s="16"/>
      <c r="F163" s="16"/>
      <c r="G163" s="17"/>
      <c r="H163" s="18"/>
      <c r="I163" s="30"/>
      <c r="J163" s="30"/>
      <c r="K163" s="30"/>
      <c r="L163" s="30"/>
      <c r="M163" s="30"/>
      <c r="N163" s="30"/>
      <c r="O163" s="30"/>
      <c r="P163" s="31"/>
      <c r="Q163" s="31"/>
      <c r="R163" s="31"/>
      <c r="S163" s="31"/>
      <c r="T163" s="31"/>
    </row>
    <row r="164" spans="1:20">
      <c r="A164" s="24" t="s">
        <v>132</v>
      </c>
      <c r="B164" s="20" t="s">
        <v>133</v>
      </c>
      <c r="C164" s="20">
        <v>12015098</v>
      </c>
      <c r="D164" s="20" t="s">
        <v>36</v>
      </c>
      <c r="E164" s="16">
        <v>26187</v>
      </c>
      <c r="F164" s="16">
        <v>26926</v>
      </c>
      <c r="G164" s="17">
        <f>(F164-E164)</f>
        <v>739</v>
      </c>
      <c r="H164" s="18">
        <v>1</v>
      </c>
      <c r="I164" s="30">
        <f>H164*G164</f>
        <v>739</v>
      </c>
      <c r="J164" s="30">
        <v>770</v>
      </c>
      <c r="K164" s="30">
        <v>714</v>
      </c>
      <c r="L164" s="30">
        <v>472</v>
      </c>
      <c r="M164" s="30">
        <v>165</v>
      </c>
      <c r="N164" s="30">
        <v>274</v>
      </c>
      <c r="O164" s="30">
        <v>426</v>
      </c>
      <c r="P164" s="31">
        <v>627</v>
      </c>
      <c r="Q164" s="31">
        <v>662</v>
      </c>
      <c r="R164" s="31">
        <v>1113</v>
      </c>
      <c r="S164" s="31">
        <v>667</v>
      </c>
      <c r="T164" s="31">
        <v>693</v>
      </c>
    </row>
    <row r="165" spans="1:20">
      <c r="A165" s="24"/>
      <c r="B165" s="20"/>
      <c r="C165" s="20"/>
      <c r="D165" s="20" t="s">
        <v>37</v>
      </c>
      <c r="E165" s="16">
        <v>15035</v>
      </c>
      <c r="F165" s="16">
        <v>15412</v>
      </c>
      <c r="G165" s="17">
        <f>F165-E165</f>
        <v>377</v>
      </c>
      <c r="H165" s="18">
        <v>1</v>
      </c>
      <c r="I165" s="30">
        <f>H165*G165</f>
        <v>377</v>
      </c>
      <c r="J165" s="30">
        <v>395</v>
      </c>
      <c r="K165" s="30">
        <v>365</v>
      </c>
      <c r="L165" s="30">
        <v>248</v>
      </c>
      <c r="M165" s="30">
        <v>98</v>
      </c>
      <c r="N165" s="30">
        <v>158</v>
      </c>
      <c r="O165" s="30">
        <v>247</v>
      </c>
      <c r="P165" s="31">
        <v>357</v>
      </c>
      <c r="Q165" s="31">
        <v>378</v>
      </c>
      <c r="R165" s="31">
        <v>357</v>
      </c>
      <c r="S165" s="31">
        <v>375</v>
      </c>
      <c r="T165" s="31">
        <v>367</v>
      </c>
    </row>
    <row r="166" spans="1:20">
      <c r="A166" s="24"/>
      <c r="B166" s="20" t="s">
        <v>134</v>
      </c>
      <c r="C166" s="20">
        <v>12015137</v>
      </c>
      <c r="D166" s="20" t="s">
        <v>36</v>
      </c>
      <c r="E166" s="16">
        <v>19705</v>
      </c>
      <c r="F166" s="16">
        <v>20235</v>
      </c>
      <c r="G166" s="17">
        <f>F166-E166</f>
        <v>530</v>
      </c>
      <c r="H166" s="18">
        <v>1</v>
      </c>
      <c r="I166" s="30">
        <f>H166*G166</f>
        <v>530</v>
      </c>
      <c r="J166" s="30">
        <v>595</v>
      </c>
      <c r="K166" s="30">
        <v>550</v>
      </c>
      <c r="L166" s="30">
        <v>353</v>
      </c>
      <c r="M166" s="30">
        <v>173</v>
      </c>
      <c r="N166" s="30">
        <v>222</v>
      </c>
      <c r="O166" s="30">
        <v>394</v>
      </c>
      <c r="P166" s="31">
        <v>485</v>
      </c>
      <c r="Q166" s="31">
        <v>507</v>
      </c>
      <c r="R166" s="31">
        <v>554</v>
      </c>
      <c r="S166" s="31">
        <v>509</v>
      </c>
      <c r="T166" s="31">
        <v>687</v>
      </c>
    </row>
    <row r="167" spans="1:20">
      <c r="A167" s="24"/>
      <c r="B167" s="20"/>
      <c r="C167" s="20"/>
      <c r="D167" s="20" t="s">
        <v>37</v>
      </c>
      <c r="E167" s="16">
        <v>11890</v>
      </c>
      <c r="F167" s="16">
        <v>12181</v>
      </c>
      <c r="G167" s="17">
        <f>F167-E167</f>
        <v>291</v>
      </c>
      <c r="H167" s="18">
        <v>1</v>
      </c>
      <c r="I167" s="30">
        <f>H167*G167</f>
        <v>291</v>
      </c>
      <c r="J167" s="30">
        <v>335</v>
      </c>
      <c r="K167" s="30">
        <v>321</v>
      </c>
      <c r="L167" s="30">
        <v>230</v>
      </c>
      <c r="M167" s="30">
        <v>136</v>
      </c>
      <c r="N167" s="30">
        <v>144</v>
      </c>
      <c r="O167" s="30">
        <v>254</v>
      </c>
      <c r="P167" s="31">
        <v>281</v>
      </c>
      <c r="Q167" s="31">
        <v>293</v>
      </c>
      <c r="R167" s="31">
        <v>299</v>
      </c>
      <c r="S167" s="31">
        <v>297</v>
      </c>
      <c r="T167" s="31">
        <v>362</v>
      </c>
    </row>
    <row r="168" spans="1:20">
      <c r="A168" s="24"/>
      <c r="B168" s="20"/>
      <c r="C168" s="20"/>
      <c r="D168" s="20"/>
      <c r="E168" s="16"/>
      <c r="F168" s="16"/>
      <c r="G168" s="17"/>
      <c r="H168" s="18"/>
      <c r="I168" s="30">
        <f>I164+I165+I166+I167</f>
        <v>1937</v>
      </c>
      <c r="J168" s="30">
        <v>2095</v>
      </c>
      <c r="K168" s="30">
        <v>1950</v>
      </c>
      <c r="L168" s="30">
        <v>1303</v>
      </c>
      <c r="M168" s="30">
        <v>572</v>
      </c>
      <c r="N168" s="30">
        <v>798</v>
      </c>
      <c r="O168" s="30">
        <v>1321</v>
      </c>
      <c r="P168" s="31">
        <v>1750</v>
      </c>
      <c r="Q168" s="31">
        <v>1840</v>
      </c>
      <c r="R168" s="31">
        <v>2323</v>
      </c>
      <c r="S168" s="31">
        <v>1848</v>
      </c>
      <c r="T168" s="31">
        <v>2109</v>
      </c>
    </row>
    <row r="169" spans="1:20">
      <c r="A169" s="24"/>
      <c r="B169" s="20"/>
      <c r="C169" s="20"/>
      <c r="D169" s="20"/>
      <c r="E169" s="16"/>
      <c r="F169" s="16"/>
      <c r="G169" s="17"/>
      <c r="H169" s="18"/>
      <c r="I169" s="30"/>
      <c r="J169" s="30"/>
      <c r="K169" s="30"/>
      <c r="L169" s="30"/>
      <c r="M169" s="30"/>
      <c r="N169" s="30"/>
      <c r="O169" s="30"/>
      <c r="P169" s="31"/>
      <c r="Q169" s="31"/>
      <c r="R169" s="31"/>
      <c r="S169" s="31"/>
      <c r="T169" s="31"/>
    </row>
    <row r="170" spans="1:20">
      <c r="A170" s="24" t="s">
        <v>135</v>
      </c>
      <c r="B170" s="20"/>
      <c r="C170" s="20"/>
      <c r="D170" s="20" t="s">
        <v>36</v>
      </c>
      <c r="E170" s="16">
        <v>36223</v>
      </c>
      <c r="F170" s="16">
        <v>37512</v>
      </c>
      <c r="G170" s="17">
        <f>F170-E170</f>
        <v>1289</v>
      </c>
      <c r="H170" s="18">
        <v>1</v>
      </c>
      <c r="I170" s="43">
        <f>H170*G170</f>
        <v>1289</v>
      </c>
      <c r="J170" s="43">
        <v>1335</v>
      </c>
      <c r="K170" s="43">
        <v>1256</v>
      </c>
      <c r="L170" s="43">
        <v>1076</v>
      </c>
      <c r="M170" s="43">
        <v>925</v>
      </c>
      <c r="N170" s="43">
        <v>879</v>
      </c>
      <c r="O170" s="43">
        <v>1165</v>
      </c>
      <c r="P170" s="44">
        <v>1000</v>
      </c>
      <c r="Q170" s="44">
        <v>2493</v>
      </c>
      <c r="R170" s="44">
        <v>1337</v>
      </c>
      <c r="S170" s="44">
        <v>1286</v>
      </c>
      <c r="T170" s="44">
        <v>1350</v>
      </c>
    </row>
    <row r="171" spans="1:20">
      <c r="A171" s="24"/>
      <c r="B171" s="20"/>
      <c r="C171" s="20">
        <v>10002916</v>
      </c>
      <c r="D171" s="20" t="s">
        <v>37</v>
      </c>
      <c r="E171" s="16">
        <v>18246</v>
      </c>
      <c r="F171" s="16">
        <v>18886</v>
      </c>
      <c r="G171" s="17">
        <f>F171-E171</f>
        <v>640</v>
      </c>
      <c r="H171" s="18">
        <v>1</v>
      </c>
      <c r="I171" s="43">
        <f>H171*G171</f>
        <v>640</v>
      </c>
      <c r="J171" s="43">
        <v>666</v>
      </c>
      <c r="K171" s="43">
        <v>645</v>
      </c>
      <c r="L171" s="43">
        <v>567</v>
      </c>
      <c r="M171" s="43">
        <v>473</v>
      </c>
      <c r="N171" s="43">
        <v>448</v>
      </c>
      <c r="O171" s="43">
        <v>588</v>
      </c>
      <c r="P171" s="44">
        <v>692</v>
      </c>
      <c r="Q171" s="44">
        <v>1280</v>
      </c>
      <c r="R171" s="44">
        <v>651</v>
      </c>
      <c r="S171" s="44">
        <v>646</v>
      </c>
      <c r="T171" s="44">
        <v>651</v>
      </c>
    </row>
    <row r="172" spans="1:20">
      <c r="A172" s="24"/>
      <c r="B172" s="20"/>
      <c r="C172" s="20"/>
      <c r="D172" s="20"/>
      <c r="E172" s="45"/>
      <c r="F172" s="45"/>
      <c r="G172" s="18"/>
      <c r="H172" s="18"/>
      <c r="I172" s="30">
        <f>I170+I171</f>
        <v>1929</v>
      </c>
      <c r="J172" s="30">
        <v>2001</v>
      </c>
      <c r="K172" s="30">
        <v>1901</v>
      </c>
      <c r="L172" s="30">
        <v>1643</v>
      </c>
      <c r="M172" s="30">
        <v>1398</v>
      </c>
      <c r="N172" s="30">
        <v>1327</v>
      </c>
      <c r="O172" s="30">
        <v>1753</v>
      </c>
      <c r="P172" s="31">
        <v>1692</v>
      </c>
      <c r="Q172" s="31">
        <v>3773</v>
      </c>
      <c r="R172" s="31">
        <v>1988</v>
      </c>
      <c r="S172" s="31">
        <v>1932</v>
      </c>
      <c r="T172" s="31">
        <v>2001</v>
      </c>
    </row>
    <row r="173" spans="1:20">
      <c r="A173" s="24"/>
      <c r="B173" s="20"/>
      <c r="C173" s="20"/>
      <c r="D173" s="20"/>
      <c r="E173" s="45"/>
      <c r="F173" s="45"/>
      <c r="G173" s="18"/>
      <c r="H173" s="18"/>
      <c r="I173" s="30"/>
      <c r="J173" s="30"/>
      <c r="K173" s="30"/>
      <c r="L173" s="30"/>
      <c r="M173" s="30"/>
      <c r="N173" s="30"/>
      <c r="O173" s="30"/>
      <c r="P173" s="31"/>
      <c r="Q173" s="31"/>
      <c r="R173" s="31"/>
      <c r="S173" s="31"/>
      <c r="T173" s="31"/>
    </row>
    <row r="174" spans="1:20">
      <c r="A174" s="46" t="s">
        <v>136</v>
      </c>
      <c r="B174" s="20"/>
      <c r="C174" s="20"/>
      <c r="D174" s="20"/>
      <c r="E174" s="45"/>
      <c r="F174" s="45"/>
      <c r="G174" s="18"/>
      <c r="H174" s="18"/>
      <c r="I174" s="21">
        <f>I9+I14+I18+I25+I32+I38+I44+I48+I54+I59+I65+I74+I82+I91+I96+I101+I106+I112+I117+I121+I125+I129+I134+I139+I148+I153+I157+I162+I168+I172</f>
        <v>93750</v>
      </c>
      <c r="J174" s="21">
        <v>95861</v>
      </c>
      <c r="K174" s="21">
        <v>92876</v>
      </c>
      <c r="L174" s="21">
        <v>82750</v>
      </c>
      <c r="M174" s="21">
        <v>71649</v>
      </c>
      <c r="N174" s="21">
        <v>69116</v>
      </c>
      <c r="O174" s="21">
        <v>85804</v>
      </c>
      <c r="P174" s="22">
        <v>88193.600000000006</v>
      </c>
      <c r="Q174" s="22">
        <v>109955</v>
      </c>
      <c r="R174" s="22">
        <v>104760</v>
      </c>
      <c r="S174" s="22">
        <v>101924</v>
      </c>
      <c r="T174" s="22">
        <v>106630</v>
      </c>
    </row>
    <row r="175" spans="1:20">
      <c r="A175" s="47" t="s">
        <v>137</v>
      </c>
      <c r="B175" s="47"/>
      <c r="C175" s="48"/>
      <c r="D175" s="48" t="s">
        <v>138</v>
      </c>
      <c r="E175" s="49">
        <v>3.83</v>
      </c>
      <c r="F175" s="50">
        <f>I175*E175</f>
        <v>151112.65</v>
      </c>
      <c r="G175" s="51">
        <f>F175/1.18</f>
        <v>128061.56779661016</v>
      </c>
      <c r="H175" s="52"/>
      <c r="I175" s="21">
        <f>I174-I176-I177</f>
        <v>39455</v>
      </c>
      <c r="J175" s="21">
        <v>40087</v>
      </c>
      <c r="K175" s="21">
        <v>39837</v>
      </c>
      <c r="L175" s="21">
        <v>34821</v>
      </c>
      <c r="M175" s="21">
        <v>30589</v>
      </c>
      <c r="N175" s="21">
        <v>28157</v>
      </c>
      <c r="O175" s="21">
        <v>36228</v>
      </c>
      <c r="P175" s="22">
        <v>36101.000000000007</v>
      </c>
      <c r="Q175" s="22">
        <v>41528</v>
      </c>
      <c r="R175" s="22">
        <v>42449</v>
      </c>
      <c r="S175" s="22">
        <v>48950</v>
      </c>
      <c r="T175" s="22">
        <v>50689</v>
      </c>
    </row>
    <row r="176" spans="1:20">
      <c r="A176" s="47"/>
      <c r="B176" s="47"/>
      <c r="C176" s="48"/>
      <c r="D176" s="48" t="s">
        <v>36</v>
      </c>
      <c r="E176" s="49">
        <v>3.86</v>
      </c>
      <c r="F176" s="50">
        <f>I176*E176</f>
        <v>140457.68</v>
      </c>
      <c r="G176" s="51">
        <f>F176/1.18</f>
        <v>119031.93220338984</v>
      </c>
      <c r="H176" s="52"/>
      <c r="I176" s="53">
        <f>I22+I29+I42+I51+I56+I61+I71+I76+I79+I85+I87+I89+I98+I103+I114+I131+I136+I160+I170+I164+I166+I110</f>
        <v>36388</v>
      </c>
      <c r="J176" s="53">
        <v>37172</v>
      </c>
      <c r="K176" s="53">
        <v>35443</v>
      </c>
      <c r="L176" s="53">
        <v>32285</v>
      </c>
      <c r="M176" s="53">
        <v>27195</v>
      </c>
      <c r="N176" s="53">
        <v>27271</v>
      </c>
      <c r="O176" s="53">
        <v>33237</v>
      </c>
      <c r="P176" s="54">
        <v>34815</v>
      </c>
      <c r="Q176" s="54">
        <v>45207</v>
      </c>
      <c r="R176" s="54">
        <v>41510</v>
      </c>
      <c r="S176" s="54">
        <v>35093</v>
      </c>
      <c r="T176" s="54">
        <v>37303</v>
      </c>
    </row>
    <row r="177" spans="1:20">
      <c r="A177" s="47"/>
      <c r="B177" s="47"/>
      <c r="C177" s="48"/>
      <c r="D177" s="48" t="s">
        <v>37</v>
      </c>
      <c r="E177" s="49">
        <v>2.4900000000000002</v>
      </c>
      <c r="F177" s="50">
        <f>I177*E177</f>
        <v>44588.43</v>
      </c>
      <c r="G177" s="51">
        <f>F177/1.18</f>
        <v>37786.805084745763</v>
      </c>
      <c r="H177" s="52"/>
      <c r="I177" s="21">
        <f>I23+I30+I43+I52+I57+I62+I72+I77+I80+I86+I88+I90+I99+I104+I115+I132+I137+I161+I171+I165+I167+I111</f>
        <v>17907</v>
      </c>
      <c r="J177" s="21">
        <v>18602</v>
      </c>
      <c r="K177" s="21">
        <v>17596</v>
      </c>
      <c r="L177" s="21">
        <v>15644</v>
      </c>
      <c r="M177" s="21">
        <v>13865</v>
      </c>
      <c r="N177" s="21">
        <v>13688</v>
      </c>
      <c r="O177" s="21">
        <v>16339</v>
      </c>
      <c r="P177" s="22">
        <v>17277.599999999999</v>
      </c>
      <c r="Q177" s="22">
        <v>23220</v>
      </c>
      <c r="R177" s="22">
        <v>20801</v>
      </c>
      <c r="S177" s="22">
        <v>17881</v>
      </c>
      <c r="T177" s="22">
        <v>18638</v>
      </c>
    </row>
  </sheetData>
  <mergeCells count="10">
    <mergeCell ref="J2:T2"/>
    <mergeCell ref="A2:I2"/>
    <mergeCell ref="A3:I3"/>
    <mergeCell ref="A5:A6"/>
    <mergeCell ref="B5:B6"/>
    <mergeCell ref="C5:C6"/>
    <mergeCell ref="E5:F5"/>
    <mergeCell ref="G5:G6"/>
    <mergeCell ref="H5:H6"/>
    <mergeCell ref="I5:I6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1"/>
  <sheetViews>
    <sheetView workbookViewId="0">
      <selection activeCell="B1" sqref="B1:L1"/>
    </sheetView>
  </sheetViews>
  <sheetFormatPr defaultRowHeight="15"/>
  <cols>
    <col min="1" max="1" width="21.7109375" style="93" customWidth="1"/>
    <col min="2" max="4" width="9.140625" style="93"/>
    <col min="5" max="5" width="10.42578125" style="93" customWidth="1"/>
    <col min="6" max="9" width="9.140625" style="93"/>
    <col min="10" max="10" width="10.140625" style="93" customWidth="1"/>
    <col min="11" max="16384" width="9.140625" style="93"/>
  </cols>
  <sheetData>
    <row r="1" spans="1:14" ht="26.25">
      <c r="B1" s="146" t="s">
        <v>186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3" spans="1:14">
      <c r="A3" s="88" t="s">
        <v>139</v>
      </c>
      <c r="B3" s="89"/>
      <c r="C3" s="90" t="s">
        <v>185</v>
      </c>
      <c r="D3" s="91" t="s">
        <v>17</v>
      </c>
      <c r="E3" s="92" t="s">
        <v>140</v>
      </c>
      <c r="F3" s="91" t="s">
        <v>141</v>
      </c>
      <c r="G3" s="91" t="s">
        <v>15</v>
      </c>
      <c r="H3" s="91" t="s">
        <v>14</v>
      </c>
      <c r="I3" s="91" t="s">
        <v>21</v>
      </c>
      <c r="J3" s="91" t="s">
        <v>11</v>
      </c>
      <c r="K3" s="91" t="s">
        <v>10</v>
      </c>
      <c r="L3" s="91" t="s">
        <v>20</v>
      </c>
      <c r="M3" s="133" t="s">
        <v>9</v>
      </c>
      <c r="N3" s="90" t="s">
        <v>142</v>
      </c>
    </row>
    <row r="4" spans="1:14">
      <c r="A4" s="94"/>
      <c r="B4" s="95"/>
      <c r="C4" s="96"/>
      <c r="D4" s="97">
        <v>2016</v>
      </c>
      <c r="E4" s="98">
        <v>2016</v>
      </c>
      <c r="F4" s="97">
        <v>2016</v>
      </c>
      <c r="G4" s="97">
        <v>2016</v>
      </c>
      <c r="H4" s="97">
        <v>2016</v>
      </c>
      <c r="I4" s="97">
        <v>2016</v>
      </c>
      <c r="J4" s="97">
        <v>2016</v>
      </c>
      <c r="K4" s="97">
        <v>2016</v>
      </c>
      <c r="L4" s="97">
        <v>2016</v>
      </c>
      <c r="M4" s="97">
        <v>2016</v>
      </c>
      <c r="N4" s="96"/>
    </row>
    <row r="5" spans="1:14">
      <c r="A5" s="94"/>
      <c r="B5" s="95"/>
      <c r="C5" s="96"/>
      <c r="D5" s="97"/>
      <c r="E5" s="98"/>
      <c r="F5" s="97"/>
      <c r="G5" s="97"/>
      <c r="H5" s="97"/>
      <c r="I5" s="97"/>
      <c r="J5" s="97"/>
      <c r="K5" s="97"/>
      <c r="L5" s="97"/>
      <c r="M5" s="134"/>
      <c r="N5" s="96"/>
    </row>
    <row r="6" spans="1:14">
      <c r="A6" s="99"/>
      <c r="B6" s="100"/>
      <c r="C6" s="101"/>
      <c r="D6" s="102"/>
      <c r="E6" s="77"/>
      <c r="F6" s="102"/>
      <c r="G6" s="102"/>
      <c r="H6" s="102"/>
      <c r="I6" s="102"/>
      <c r="J6" s="102"/>
      <c r="K6" s="102"/>
      <c r="L6" s="102"/>
      <c r="M6" s="135"/>
      <c r="N6" s="101"/>
    </row>
    <row r="7" spans="1:14">
      <c r="A7" s="103" t="s">
        <v>143</v>
      </c>
      <c r="B7" s="78">
        <v>10</v>
      </c>
      <c r="C7" s="79">
        <v>2703.1</v>
      </c>
      <c r="D7" s="131">
        <v>118.06</v>
      </c>
      <c r="E7" s="132">
        <v>107.504</v>
      </c>
      <c r="F7" s="104">
        <v>96.340999999999994</v>
      </c>
      <c r="G7" s="104">
        <v>60.872</v>
      </c>
      <c r="H7" s="104">
        <v>40.21</v>
      </c>
      <c r="I7" s="104">
        <v>19.594000000000001</v>
      </c>
      <c r="J7" s="104">
        <v>52.594000000000001</v>
      </c>
      <c r="K7" s="104">
        <v>78.891000000000005</v>
      </c>
      <c r="L7" s="104">
        <v>52.051000000000002</v>
      </c>
      <c r="M7" s="104">
        <v>98.382999999999996</v>
      </c>
      <c r="N7" s="105">
        <f t="shared" ref="N7:N41" si="0">D7+E7+F7+G7+H7+I7+J7+K7+L7+M7</f>
        <v>724.50000000000011</v>
      </c>
    </row>
    <row r="8" spans="1:14">
      <c r="A8" s="103" t="s">
        <v>144</v>
      </c>
      <c r="B8" s="80" t="s">
        <v>145</v>
      </c>
      <c r="C8" s="55">
        <v>9186.6</v>
      </c>
      <c r="D8" s="131">
        <v>384.27199999999999</v>
      </c>
      <c r="E8" s="132">
        <v>344.108</v>
      </c>
      <c r="F8" s="106">
        <v>303.471</v>
      </c>
      <c r="G8" s="106">
        <v>184.77099999999999</v>
      </c>
      <c r="H8" s="106">
        <v>115.01</v>
      </c>
      <c r="I8" s="106">
        <v>44.427999999999997</v>
      </c>
      <c r="J8" s="106">
        <v>70.043000000000006</v>
      </c>
      <c r="K8" s="106">
        <v>206.447</v>
      </c>
      <c r="L8" s="106">
        <v>289.517</v>
      </c>
      <c r="M8" s="106">
        <v>339.87900000000002</v>
      </c>
      <c r="N8" s="105">
        <f t="shared" si="0"/>
        <v>2281.9460000000004</v>
      </c>
    </row>
    <row r="9" spans="1:14">
      <c r="A9" s="103" t="s">
        <v>143</v>
      </c>
      <c r="B9" s="80" t="s">
        <v>146</v>
      </c>
      <c r="C9" s="79">
        <v>6768.6</v>
      </c>
      <c r="D9" s="131">
        <v>286.84199999999998</v>
      </c>
      <c r="E9" s="132">
        <v>265.041</v>
      </c>
      <c r="F9" s="106">
        <v>215.38900000000001</v>
      </c>
      <c r="G9" s="106">
        <v>128.41499999999999</v>
      </c>
      <c r="H9" s="106">
        <v>84.81</v>
      </c>
      <c r="I9" s="106">
        <v>24.289000000000001</v>
      </c>
      <c r="J9" s="106">
        <v>123.083</v>
      </c>
      <c r="K9" s="106">
        <v>73.698999999999998</v>
      </c>
      <c r="L9" s="106">
        <v>180.52799999999999</v>
      </c>
      <c r="M9" s="106">
        <v>234.67699999999999</v>
      </c>
      <c r="N9" s="105">
        <f t="shared" si="0"/>
        <v>1616.7730000000001</v>
      </c>
    </row>
    <row r="10" spans="1:14">
      <c r="A10" s="103"/>
      <c r="B10" s="80" t="s">
        <v>147</v>
      </c>
      <c r="C10" s="79">
        <v>2937.5</v>
      </c>
      <c r="D10" s="131">
        <v>119.968</v>
      </c>
      <c r="E10" s="108">
        <v>109.81</v>
      </c>
      <c r="F10" s="104">
        <v>100.90600000000001</v>
      </c>
      <c r="G10" s="104">
        <v>58.317</v>
      </c>
      <c r="H10" s="104">
        <v>37.707999999999998</v>
      </c>
      <c r="I10" s="104">
        <v>16.178999999999998</v>
      </c>
      <c r="J10" s="104">
        <v>52.069000000000003</v>
      </c>
      <c r="K10" s="104">
        <v>78.103999999999999</v>
      </c>
      <c r="L10" s="104">
        <v>95.28</v>
      </c>
      <c r="M10" s="104">
        <v>118.447</v>
      </c>
      <c r="N10" s="105">
        <f t="shared" si="0"/>
        <v>786.78800000000001</v>
      </c>
    </row>
    <row r="11" spans="1:14">
      <c r="A11" s="103"/>
      <c r="B11" s="81" t="s">
        <v>148</v>
      </c>
      <c r="C11" s="79">
        <v>4730.3999999999996</v>
      </c>
      <c r="D11" s="131">
        <v>208.255</v>
      </c>
      <c r="E11" s="108">
        <v>179.989</v>
      </c>
      <c r="F11" s="104">
        <v>152.76400000000001</v>
      </c>
      <c r="G11" s="104">
        <v>98.043000000000006</v>
      </c>
      <c r="H11" s="104">
        <v>47.774999999999999</v>
      </c>
      <c r="I11" s="104">
        <v>19.942</v>
      </c>
      <c r="J11" s="104">
        <v>87.47</v>
      </c>
      <c r="K11" s="104">
        <v>63.921999999999997</v>
      </c>
      <c r="L11" s="104">
        <v>158.47</v>
      </c>
      <c r="M11" s="104">
        <v>179.547</v>
      </c>
      <c r="N11" s="105">
        <f t="shared" si="0"/>
        <v>1196.1770000000001</v>
      </c>
    </row>
    <row r="12" spans="1:14">
      <c r="A12" s="103"/>
      <c r="B12" s="80" t="s">
        <v>149</v>
      </c>
      <c r="C12" s="79">
        <v>6352.5</v>
      </c>
      <c r="D12" s="131">
        <v>268.738</v>
      </c>
      <c r="E12" s="108">
        <v>249.517</v>
      </c>
      <c r="F12" s="104">
        <v>223.553</v>
      </c>
      <c r="G12" s="104">
        <v>129.40299999999999</v>
      </c>
      <c r="H12" s="104">
        <v>80.400999999999996</v>
      </c>
      <c r="I12" s="104">
        <v>27.978999999999999</v>
      </c>
      <c r="J12" s="104">
        <v>43.624000000000002</v>
      </c>
      <c r="K12" s="104">
        <v>148.31899999999999</v>
      </c>
      <c r="L12" s="104">
        <v>212.654</v>
      </c>
      <c r="M12" s="104">
        <v>243.24600000000001</v>
      </c>
      <c r="N12" s="105">
        <f t="shared" si="0"/>
        <v>1627.4340000000002</v>
      </c>
    </row>
    <row r="13" spans="1:14">
      <c r="A13" s="103"/>
      <c r="B13" s="80" t="s">
        <v>150</v>
      </c>
      <c r="C13" s="79">
        <v>5782</v>
      </c>
      <c r="D13" s="131">
        <v>271.34199999999998</v>
      </c>
      <c r="E13" s="132">
        <v>245.52500000000001</v>
      </c>
      <c r="F13" s="106">
        <v>208.05500000000001</v>
      </c>
      <c r="G13" s="106">
        <v>123.22799999999999</v>
      </c>
      <c r="H13" s="106">
        <v>74.926000000000002</v>
      </c>
      <c r="I13" s="106">
        <v>34.587000000000003</v>
      </c>
      <c r="J13" s="106">
        <v>40.082000000000001</v>
      </c>
      <c r="K13" s="106">
        <v>155.71899999999999</v>
      </c>
      <c r="L13" s="106">
        <v>281.96899999999999</v>
      </c>
      <c r="M13" s="106">
        <v>240.935</v>
      </c>
      <c r="N13" s="105">
        <f t="shared" si="0"/>
        <v>1676.3679999999999</v>
      </c>
    </row>
    <row r="14" spans="1:14">
      <c r="A14" s="103"/>
      <c r="B14" s="80" t="s">
        <v>151</v>
      </c>
      <c r="C14" s="79">
        <v>4762.3</v>
      </c>
      <c r="D14" s="131">
        <v>198.47200000000001</v>
      </c>
      <c r="E14" s="108">
        <v>178.59200000000001</v>
      </c>
      <c r="F14" s="104">
        <v>165.53899999999999</v>
      </c>
      <c r="G14" s="104">
        <v>104.19799999999999</v>
      </c>
      <c r="H14" s="104">
        <v>70.076999999999998</v>
      </c>
      <c r="I14" s="104">
        <v>36.703000000000003</v>
      </c>
      <c r="J14" s="104">
        <v>29.558</v>
      </c>
      <c r="K14" s="104">
        <v>125.502</v>
      </c>
      <c r="L14" s="104">
        <v>153.33799999999999</v>
      </c>
      <c r="M14" s="104">
        <v>177.82599999999999</v>
      </c>
      <c r="N14" s="105">
        <f t="shared" si="0"/>
        <v>1239.8050000000001</v>
      </c>
    </row>
    <row r="15" spans="1:14">
      <c r="A15" s="103"/>
      <c r="B15" s="80" t="s">
        <v>152</v>
      </c>
      <c r="C15" s="79">
        <v>3057.5</v>
      </c>
      <c r="D15" s="131">
        <v>129.553</v>
      </c>
      <c r="E15" s="132">
        <v>121.39100000000001</v>
      </c>
      <c r="F15" s="106">
        <v>108.904</v>
      </c>
      <c r="G15" s="106">
        <v>63.442999999999998</v>
      </c>
      <c r="H15" s="106">
        <v>37.582999999999998</v>
      </c>
      <c r="I15" s="106">
        <v>12.146000000000001</v>
      </c>
      <c r="J15" s="106">
        <v>55.765000000000001</v>
      </c>
      <c r="K15" s="106">
        <v>54.265999999999998</v>
      </c>
      <c r="L15" s="106">
        <v>99.388999999999996</v>
      </c>
      <c r="M15" s="106">
        <v>115.81699999999999</v>
      </c>
      <c r="N15" s="105">
        <f t="shared" si="0"/>
        <v>798.25700000000006</v>
      </c>
    </row>
    <row r="16" spans="1:14">
      <c r="A16" s="103"/>
      <c r="B16" s="80" t="s">
        <v>153</v>
      </c>
      <c r="C16" s="79">
        <v>11101.1</v>
      </c>
      <c r="D16" s="131">
        <v>444.21300000000002</v>
      </c>
      <c r="E16" s="108">
        <v>395.47899999999998</v>
      </c>
      <c r="F16" s="104">
        <v>341.50099999999998</v>
      </c>
      <c r="G16" s="104">
        <v>202.20599999999999</v>
      </c>
      <c r="H16" s="104">
        <v>132.45599999999999</v>
      </c>
      <c r="I16" s="104">
        <v>55.563000000000002</v>
      </c>
      <c r="J16" s="104">
        <v>35.311</v>
      </c>
      <c r="K16" s="104">
        <v>264.88400000000001</v>
      </c>
      <c r="L16" s="104">
        <v>318.68700000000001</v>
      </c>
      <c r="M16" s="104">
        <v>398.95699999999999</v>
      </c>
      <c r="N16" s="105">
        <f t="shared" si="0"/>
        <v>2589.2569999999996</v>
      </c>
    </row>
    <row r="17" spans="1:14">
      <c r="A17" s="103" t="s">
        <v>154</v>
      </c>
      <c r="B17" s="80" t="s">
        <v>155</v>
      </c>
      <c r="C17" s="79">
        <v>10630.6</v>
      </c>
      <c r="D17" s="131">
        <v>454.97899999999998</v>
      </c>
      <c r="E17" s="132">
        <v>417.10300000000001</v>
      </c>
      <c r="F17" s="106">
        <v>372.88400000000001</v>
      </c>
      <c r="G17" s="106">
        <v>215.54400000000001</v>
      </c>
      <c r="H17" s="106">
        <v>138.096</v>
      </c>
      <c r="I17" s="106">
        <v>62.389000000000003</v>
      </c>
      <c r="J17" s="106">
        <v>192.58600000000001</v>
      </c>
      <c r="K17" s="106">
        <v>288.87900000000002</v>
      </c>
      <c r="L17" s="106">
        <v>231.37299999999999</v>
      </c>
      <c r="M17" s="106">
        <v>406.44200000000001</v>
      </c>
      <c r="N17" s="105">
        <f t="shared" si="0"/>
        <v>2780.2750000000001</v>
      </c>
    </row>
    <row r="18" spans="1:14">
      <c r="A18" s="103"/>
      <c r="B18" s="78">
        <v>3</v>
      </c>
      <c r="C18" s="79">
        <v>2807.9</v>
      </c>
      <c r="D18" s="131">
        <v>144.214</v>
      </c>
      <c r="E18" s="108">
        <v>125.88500000000001</v>
      </c>
      <c r="F18" s="104">
        <v>117.35899999999999</v>
      </c>
      <c r="G18" s="104">
        <v>67.427999999999997</v>
      </c>
      <c r="H18" s="104">
        <v>41.316000000000003</v>
      </c>
      <c r="I18" s="104">
        <v>11.651</v>
      </c>
      <c r="J18" s="104">
        <v>12.648</v>
      </c>
      <c r="K18" s="104">
        <v>74.311000000000007</v>
      </c>
      <c r="L18" s="104">
        <v>100.334</v>
      </c>
      <c r="M18" s="104">
        <v>133.28399999999999</v>
      </c>
      <c r="N18" s="105">
        <f t="shared" si="0"/>
        <v>828.43</v>
      </c>
    </row>
    <row r="19" spans="1:14">
      <c r="A19" s="103"/>
      <c r="B19" s="80" t="s">
        <v>156</v>
      </c>
      <c r="C19" s="79">
        <v>3065.2</v>
      </c>
      <c r="D19" s="131">
        <v>122.345</v>
      </c>
      <c r="E19" s="132">
        <v>114.04</v>
      </c>
      <c r="F19" s="106">
        <v>102.523</v>
      </c>
      <c r="G19" s="106">
        <v>65.3</v>
      </c>
      <c r="H19" s="106">
        <v>37.396000000000001</v>
      </c>
      <c r="I19" s="106">
        <v>9.7639999999999993</v>
      </c>
      <c r="J19" s="106">
        <v>53.478000000000002</v>
      </c>
      <c r="K19" s="106">
        <v>80.216999999999999</v>
      </c>
      <c r="L19" s="106">
        <v>55.542000000000002</v>
      </c>
      <c r="M19" s="106">
        <v>108.511</v>
      </c>
      <c r="N19" s="105">
        <f t="shared" si="0"/>
        <v>749.1160000000001</v>
      </c>
    </row>
    <row r="20" spans="1:14">
      <c r="A20" s="103"/>
      <c r="B20" s="78">
        <v>5</v>
      </c>
      <c r="C20" s="79">
        <v>2675.7</v>
      </c>
      <c r="D20" s="131">
        <v>127.05</v>
      </c>
      <c r="E20" s="132">
        <v>114.774</v>
      </c>
      <c r="F20" s="106">
        <v>99.775999999999996</v>
      </c>
      <c r="G20" s="106">
        <v>59.066000000000003</v>
      </c>
      <c r="H20" s="106">
        <v>34.65</v>
      </c>
      <c r="I20" s="106">
        <v>6.4219999999999997</v>
      </c>
      <c r="J20" s="106">
        <v>14.984</v>
      </c>
      <c r="K20" s="106">
        <v>71.903000000000006</v>
      </c>
      <c r="L20" s="106">
        <v>99.748000000000005</v>
      </c>
      <c r="M20" s="106">
        <v>123.82299999999999</v>
      </c>
      <c r="N20" s="105">
        <f t="shared" si="0"/>
        <v>752.19600000000003</v>
      </c>
    </row>
    <row r="21" spans="1:14">
      <c r="A21" s="103"/>
      <c r="B21" s="80" t="s">
        <v>157</v>
      </c>
      <c r="C21" s="79">
        <v>10619.7</v>
      </c>
      <c r="D21" s="131"/>
      <c r="E21" s="108"/>
      <c r="F21" s="104"/>
      <c r="G21" s="104"/>
      <c r="H21" s="104"/>
      <c r="I21" s="104"/>
      <c r="J21" s="104"/>
      <c r="K21" s="104"/>
      <c r="L21" s="104"/>
      <c r="M21" s="104"/>
      <c r="N21" s="105">
        <f t="shared" si="0"/>
        <v>0</v>
      </c>
    </row>
    <row r="22" spans="1:14">
      <c r="A22" s="103" t="s">
        <v>158</v>
      </c>
      <c r="B22" s="78">
        <v>3</v>
      </c>
      <c r="C22" s="79">
        <v>2150.9</v>
      </c>
      <c r="D22" s="131">
        <v>98.385999999999996</v>
      </c>
      <c r="E22" s="108">
        <v>87.177000000000007</v>
      </c>
      <c r="F22" s="104">
        <v>75.557000000000002</v>
      </c>
      <c r="G22" s="104">
        <v>46.353999999999999</v>
      </c>
      <c r="H22" s="104">
        <v>25.006</v>
      </c>
      <c r="I22" s="104">
        <v>8.5860000000000003</v>
      </c>
      <c r="J22" s="104">
        <v>40.552</v>
      </c>
      <c r="K22" s="104">
        <v>60.828000000000003</v>
      </c>
      <c r="L22" s="104">
        <v>46.316000000000003</v>
      </c>
      <c r="M22" s="104">
        <v>85.866</v>
      </c>
      <c r="N22" s="105">
        <f t="shared" si="0"/>
        <v>574.62800000000004</v>
      </c>
    </row>
    <row r="23" spans="1:14">
      <c r="A23" s="103"/>
      <c r="B23" s="80" t="s">
        <v>156</v>
      </c>
      <c r="C23" s="79">
        <v>4615</v>
      </c>
      <c r="D23" s="131">
        <v>197.40700000000001</v>
      </c>
      <c r="E23" s="108">
        <v>184.97800000000001</v>
      </c>
      <c r="F23" s="104">
        <v>155.09100000000001</v>
      </c>
      <c r="G23" s="104">
        <v>92.043999999999997</v>
      </c>
      <c r="H23" s="104">
        <v>58.476999999999997</v>
      </c>
      <c r="I23" s="104">
        <v>19.956</v>
      </c>
      <c r="J23" s="104">
        <v>32.304000000000002</v>
      </c>
      <c r="K23" s="104">
        <v>104.492</v>
      </c>
      <c r="L23" s="104">
        <v>141.73099999999999</v>
      </c>
      <c r="M23" s="104">
        <v>169.78700000000001</v>
      </c>
      <c r="N23" s="105">
        <f t="shared" si="0"/>
        <v>1156.2669999999998</v>
      </c>
    </row>
    <row r="24" spans="1:14">
      <c r="A24" s="103"/>
      <c r="B24" s="80" t="s">
        <v>159</v>
      </c>
      <c r="C24" s="79">
        <v>5789.6</v>
      </c>
      <c r="D24" s="131">
        <v>248.79599999999999</v>
      </c>
      <c r="E24" s="132">
        <v>228.84899999999999</v>
      </c>
      <c r="F24" s="106">
        <v>192.54300000000001</v>
      </c>
      <c r="G24" s="106">
        <v>104.872</v>
      </c>
      <c r="H24" s="106">
        <v>70.706000000000003</v>
      </c>
      <c r="I24" s="106">
        <v>25.835999999999999</v>
      </c>
      <c r="J24" s="106">
        <v>104.03400000000001</v>
      </c>
      <c r="K24" s="106">
        <v>156.05099999999999</v>
      </c>
      <c r="L24" s="106">
        <v>158.24700000000001</v>
      </c>
      <c r="M24" s="106">
        <v>227.33600000000001</v>
      </c>
      <c r="N24" s="105">
        <f t="shared" si="0"/>
        <v>1517.27</v>
      </c>
    </row>
    <row r="25" spans="1:14">
      <c r="A25" s="103"/>
      <c r="B25" s="80" t="s">
        <v>160</v>
      </c>
      <c r="C25" s="79">
        <v>4744.1000000000004</v>
      </c>
      <c r="D25" s="131">
        <v>226.73599999999999</v>
      </c>
      <c r="E25" s="132">
        <v>204.25800000000001</v>
      </c>
      <c r="F25" s="106">
        <v>178.16200000000001</v>
      </c>
      <c r="G25" s="106">
        <v>111.663</v>
      </c>
      <c r="H25" s="106">
        <v>65.507999999999996</v>
      </c>
      <c r="I25" s="106">
        <v>29.446000000000002</v>
      </c>
      <c r="J25" s="106">
        <v>95.233000000000004</v>
      </c>
      <c r="K25" s="106">
        <v>68.183000000000007</v>
      </c>
      <c r="L25" s="106">
        <v>182.08799999999999</v>
      </c>
      <c r="M25" s="106">
        <v>222.702</v>
      </c>
      <c r="N25" s="105">
        <f t="shared" si="0"/>
        <v>1383.979</v>
      </c>
    </row>
    <row r="26" spans="1:14">
      <c r="A26" s="103" t="s">
        <v>161</v>
      </c>
      <c r="B26" s="80" t="s">
        <v>162</v>
      </c>
      <c r="C26" s="82">
        <v>2677.5</v>
      </c>
      <c r="D26" s="56">
        <v>115.652</v>
      </c>
      <c r="E26" s="110">
        <v>105.173</v>
      </c>
      <c r="F26" s="107">
        <v>95.495999999999995</v>
      </c>
      <c r="G26" s="108">
        <v>55.878999999999998</v>
      </c>
      <c r="H26" s="107">
        <v>30.934000000000001</v>
      </c>
      <c r="I26" s="107">
        <v>12.074999999999999</v>
      </c>
      <c r="J26" s="108">
        <v>25.602</v>
      </c>
      <c r="K26" s="107">
        <v>64.173000000000002</v>
      </c>
      <c r="L26" s="108">
        <v>90.572999999999993</v>
      </c>
      <c r="M26" s="104">
        <v>107.19499999999999</v>
      </c>
      <c r="N26" s="105">
        <f t="shared" si="0"/>
        <v>702.75199999999995</v>
      </c>
    </row>
    <row r="27" spans="1:14">
      <c r="A27" s="109"/>
      <c r="B27" s="83"/>
      <c r="C27" s="82"/>
      <c r="D27" s="56"/>
      <c r="E27" s="110"/>
      <c r="F27" s="110"/>
      <c r="G27" s="110"/>
      <c r="H27" s="110"/>
      <c r="I27" s="110"/>
      <c r="J27" s="108"/>
      <c r="K27" s="110"/>
      <c r="L27" s="108"/>
      <c r="M27" s="104"/>
      <c r="N27" s="105">
        <f t="shared" si="0"/>
        <v>0</v>
      </c>
    </row>
    <row r="28" spans="1:14">
      <c r="A28" s="111" t="s">
        <v>144</v>
      </c>
      <c r="B28" s="84" t="s">
        <v>163</v>
      </c>
      <c r="C28" s="82">
        <v>10519</v>
      </c>
      <c r="D28" s="56">
        <v>240.51900000000001</v>
      </c>
      <c r="E28" s="114">
        <v>218.685</v>
      </c>
      <c r="F28" s="113">
        <v>181.06299999999999</v>
      </c>
      <c r="G28" s="113">
        <v>102.33</v>
      </c>
      <c r="H28" s="114">
        <v>53.728000000000002</v>
      </c>
      <c r="I28" s="114">
        <v>58.835999999999999</v>
      </c>
      <c r="J28" s="115">
        <v>55.853999999999999</v>
      </c>
      <c r="K28" s="110">
        <v>134.96899999999999</v>
      </c>
      <c r="L28" s="108">
        <v>160.607</v>
      </c>
      <c r="M28" s="104">
        <v>220.16499999999999</v>
      </c>
      <c r="N28" s="105">
        <f t="shared" si="0"/>
        <v>1426.7560000000001</v>
      </c>
    </row>
    <row r="29" spans="1:14">
      <c r="A29" s="111" t="s">
        <v>144</v>
      </c>
      <c r="B29" s="84" t="s">
        <v>164</v>
      </c>
      <c r="C29" s="82"/>
      <c r="D29" s="56">
        <v>299.05500000000001</v>
      </c>
      <c r="E29" s="112">
        <v>284.95299999999997</v>
      </c>
      <c r="F29" s="113">
        <v>256.23099999999999</v>
      </c>
      <c r="G29" s="113">
        <v>164.352</v>
      </c>
      <c r="H29" s="114">
        <v>113.851</v>
      </c>
      <c r="I29" s="114">
        <v>68.460999999999999</v>
      </c>
      <c r="J29" s="116">
        <v>68.149000000000001</v>
      </c>
      <c r="K29" s="113">
        <v>151.06800000000001</v>
      </c>
      <c r="L29" s="116">
        <v>236.505</v>
      </c>
      <c r="M29" s="117">
        <v>280.85199999999998</v>
      </c>
      <c r="N29" s="105">
        <f t="shared" si="0"/>
        <v>1923.4769999999999</v>
      </c>
    </row>
    <row r="30" spans="1:14">
      <c r="A30" s="111" t="s">
        <v>144</v>
      </c>
      <c r="B30" s="84" t="s">
        <v>165</v>
      </c>
      <c r="C30" s="82">
        <v>4078</v>
      </c>
      <c r="D30" s="56">
        <v>187.28100000000001</v>
      </c>
      <c r="E30" s="112">
        <v>170.47399999999999</v>
      </c>
      <c r="F30" s="113">
        <v>150.12700000000001</v>
      </c>
      <c r="G30" s="113">
        <v>93.277000000000001</v>
      </c>
      <c r="H30" s="118">
        <v>58.305</v>
      </c>
      <c r="I30" s="118">
        <v>23.425000000000001</v>
      </c>
      <c r="J30" s="116">
        <v>40.290999999999997</v>
      </c>
      <c r="K30" s="113">
        <v>97.296000000000006</v>
      </c>
      <c r="L30" s="116">
        <v>136.09200000000001</v>
      </c>
      <c r="M30" s="117">
        <v>158.465</v>
      </c>
      <c r="N30" s="105">
        <f t="shared" si="0"/>
        <v>1115.0329999999999</v>
      </c>
    </row>
    <row r="31" spans="1:14">
      <c r="A31" s="111" t="s">
        <v>144</v>
      </c>
      <c r="B31" s="78">
        <v>29</v>
      </c>
      <c r="C31" s="82">
        <v>2937</v>
      </c>
      <c r="D31" s="56">
        <v>157.143</v>
      </c>
      <c r="E31" s="112">
        <v>139.559</v>
      </c>
      <c r="F31" s="113">
        <v>128.71799999999999</v>
      </c>
      <c r="G31" s="113">
        <v>75.507000000000005</v>
      </c>
      <c r="H31" s="118">
        <v>48.558</v>
      </c>
      <c r="I31" s="118">
        <v>23.11</v>
      </c>
      <c r="J31" s="116">
        <v>67.39</v>
      </c>
      <c r="K31" s="118">
        <v>27.561</v>
      </c>
      <c r="L31" s="116">
        <v>119.758</v>
      </c>
      <c r="M31" s="117">
        <v>148.02500000000001</v>
      </c>
      <c r="N31" s="105">
        <f t="shared" si="0"/>
        <v>935.32900000000006</v>
      </c>
    </row>
    <row r="32" spans="1:14">
      <c r="A32" s="111" t="s">
        <v>144</v>
      </c>
      <c r="B32" s="84" t="s">
        <v>166</v>
      </c>
      <c r="C32" s="82">
        <v>2924.1</v>
      </c>
      <c r="D32" s="56">
        <v>161.14699999999999</v>
      </c>
      <c r="E32" s="112">
        <v>128.066</v>
      </c>
      <c r="F32" s="113">
        <v>116.902</v>
      </c>
      <c r="G32" s="113">
        <v>82.99</v>
      </c>
      <c r="H32" s="118">
        <v>63.804000000000002</v>
      </c>
      <c r="I32" s="118">
        <v>39.023000000000003</v>
      </c>
      <c r="J32" s="116">
        <v>52.951999999999998</v>
      </c>
      <c r="K32" s="113">
        <v>98.664000000000001</v>
      </c>
      <c r="L32" s="116">
        <v>132.15199999999999</v>
      </c>
      <c r="M32" s="117">
        <v>146.65899999999999</v>
      </c>
      <c r="N32" s="105">
        <f t="shared" si="0"/>
        <v>1022.359</v>
      </c>
    </row>
    <row r="33" spans="1:14">
      <c r="A33" s="111" t="s">
        <v>144</v>
      </c>
      <c r="B33" s="85" t="s">
        <v>167</v>
      </c>
      <c r="C33" s="82">
        <v>3065.2</v>
      </c>
      <c r="D33" s="56">
        <v>155.101</v>
      </c>
      <c r="E33" s="112">
        <v>137.65899999999999</v>
      </c>
      <c r="F33" s="113">
        <v>116.322</v>
      </c>
      <c r="G33" s="113">
        <v>77.039000000000001</v>
      </c>
      <c r="H33" s="118">
        <v>57.877000000000002</v>
      </c>
      <c r="I33" s="118">
        <v>22.43</v>
      </c>
      <c r="J33" s="116">
        <v>37.067</v>
      </c>
      <c r="K33" s="113">
        <v>81.897999999999996</v>
      </c>
      <c r="L33" s="116">
        <v>100.544</v>
      </c>
      <c r="M33" s="117">
        <v>100.544</v>
      </c>
      <c r="N33" s="105">
        <f t="shared" si="0"/>
        <v>886.48099999999988</v>
      </c>
    </row>
    <row r="34" spans="1:14">
      <c r="A34" s="111" t="s">
        <v>144</v>
      </c>
      <c r="B34" s="84" t="s">
        <v>168</v>
      </c>
      <c r="C34" s="59">
        <v>3029.15</v>
      </c>
      <c r="D34" s="57">
        <v>141.22300000000001</v>
      </c>
      <c r="E34" s="119">
        <v>129.24</v>
      </c>
      <c r="F34" s="120">
        <v>122.991</v>
      </c>
      <c r="G34" s="121">
        <v>74.685000000000002</v>
      </c>
      <c r="H34" s="122">
        <v>49.084000000000003</v>
      </c>
      <c r="I34" s="122">
        <v>19.632000000000001</v>
      </c>
      <c r="J34" s="123">
        <v>34.195</v>
      </c>
      <c r="K34" s="120">
        <v>68.510999999999996</v>
      </c>
      <c r="L34" s="124">
        <v>95.822000000000003</v>
      </c>
      <c r="M34" s="125">
        <v>95.822000000000003</v>
      </c>
      <c r="N34" s="105">
        <f t="shared" si="0"/>
        <v>831.20499999999993</v>
      </c>
    </row>
    <row r="35" spans="1:14">
      <c r="A35" s="111" t="s">
        <v>169</v>
      </c>
      <c r="B35" s="84" t="s">
        <v>170</v>
      </c>
      <c r="C35" s="59">
        <v>2649.2</v>
      </c>
      <c r="D35" s="57">
        <v>112.651</v>
      </c>
      <c r="E35" s="126">
        <v>100.628</v>
      </c>
      <c r="F35" s="120">
        <v>94.94</v>
      </c>
      <c r="G35" s="121">
        <v>52.377000000000002</v>
      </c>
      <c r="H35" s="122">
        <v>31.376000000000001</v>
      </c>
      <c r="I35" s="122">
        <v>15.087999999999999</v>
      </c>
      <c r="J35" s="123">
        <v>22.094999999999999</v>
      </c>
      <c r="K35" s="120">
        <v>61.393000000000001</v>
      </c>
      <c r="L35" s="124">
        <v>92.384</v>
      </c>
      <c r="M35" s="125">
        <v>107.90300000000001</v>
      </c>
      <c r="N35" s="105">
        <f t="shared" si="0"/>
        <v>690.83500000000004</v>
      </c>
    </row>
    <row r="36" spans="1:14">
      <c r="A36" s="111" t="s">
        <v>169</v>
      </c>
      <c r="B36" s="86">
        <v>16</v>
      </c>
      <c r="C36" s="59">
        <v>5681.3</v>
      </c>
      <c r="D36" s="58">
        <v>281.95499999999998</v>
      </c>
      <c r="E36" s="127">
        <v>257.28899999999999</v>
      </c>
      <c r="F36" s="128">
        <v>231.33199999999999</v>
      </c>
      <c r="G36" s="128">
        <v>132.00800000000001</v>
      </c>
      <c r="H36" s="128">
        <v>84.28</v>
      </c>
      <c r="I36" s="128">
        <v>26.95</v>
      </c>
      <c r="J36" s="124">
        <v>60.216999999999999</v>
      </c>
      <c r="K36" s="120">
        <v>146.03399999999999</v>
      </c>
      <c r="L36" s="124">
        <v>202.518</v>
      </c>
      <c r="M36" s="125">
        <v>250.20599999999999</v>
      </c>
      <c r="N36" s="105">
        <f t="shared" si="0"/>
        <v>1672.789</v>
      </c>
    </row>
    <row r="37" spans="1:14">
      <c r="A37" s="111" t="s">
        <v>169</v>
      </c>
      <c r="B37" s="84" t="s">
        <v>171</v>
      </c>
      <c r="C37" s="59">
        <v>4361.7</v>
      </c>
      <c r="D37" s="59">
        <v>219.26400000000001</v>
      </c>
      <c r="E37" s="127">
        <v>192.89</v>
      </c>
      <c r="F37" s="128">
        <v>158.749</v>
      </c>
      <c r="G37" s="128">
        <v>93.686000000000007</v>
      </c>
      <c r="H37" s="128">
        <v>52.723999999999997</v>
      </c>
      <c r="I37" s="128">
        <v>18.376999999999999</v>
      </c>
      <c r="J37" s="124">
        <v>36.381</v>
      </c>
      <c r="K37" s="120">
        <v>108.267</v>
      </c>
      <c r="L37" s="124">
        <v>158.18</v>
      </c>
      <c r="M37" s="129">
        <v>189.34299999999999</v>
      </c>
      <c r="N37" s="105">
        <f t="shared" si="0"/>
        <v>1227.8610000000001</v>
      </c>
    </row>
    <row r="38" spans="1:14">
      <c r="A38" s="111" t="s">
        <v>172</v>
      </c>
      <c r="B38" s="80" t="s">
        <v>173</v>
      </c>
      <c r="C38" s="59"/>
      <c r="D38" s="59">
        <v>48.32</v>
      </c>
      <c r="E38" s="127">
        <v>36.549999999999997</v>
      </c>
      <c r="F38" s="128">
        <v>34.411999999999999</v>
      </c>
      <c r="G38" s="128">
        <v>24.981999999999999</v>
      </c>
      <c r="H38" s="128">
        <v>12.933999999999999</v>
      </c>
      <c r="I38" s="128">
        <v>1.889</v>
      </c>
      <c r="J38" s="124">
        <v>12.090999999999999</v>
      </c>
      <c r="K38" s="120">
        <v>35.387999999999998</v>
      </c>
      <c r="L38" s="124">
        <v>29.524999999999999</v>
      </c>
      <c r="M38" s="129">
        <v>45.015000000000001</v>
      </c>
      <c r="N38" s="105">
        <f t="shared" si="0"/>
        <v>281.10600000000005</v>
      </c>
    </row>
    <row r="39" spans="1:14">
      <c r="A39" s="111" t="s">
        <v>172</v>
      </c>
      <c r="B39" s="80" t="s">
        <v>173</v>
      </c>
      <c r="C39" s="59"/>
      <c r="D39" s="59">
        <v>68.600999999999999</v>
      </c>
      <c r="E39" s="127">
        <v>68.891999999999996</v>
      </c>
      <c r="F39" s="128">
        <v>60.329000000000001</v>
      </c>
      <c r="G39" s="128">
        <v>39.549999999999997</v>
      </c>
      <c r="H39" s="128">
        <v>28.552</v>
      </c>
      <c r="I39" s="128">
        <v>10.663</v>
      </c>
      <c r="J39" s="124">
        <v>12.222</v>
      </c>
      <c r="K39" s="120">
        <v>37.588999999999999</v>
      </c>
      <c r="L39" s="124">
        <v>55.21</v>
      </c>
      <c r="M39" s="129">
        <v>64.872</v>
      </c>
      <c r="N39" s="105">
        <f t="shared" si="0"/>
        <v>446.48</v>
      </c>
    </row>
    <row r="40" spans="1:14">
      <c r="A40" s="111" t="s">
        <v>172</v>
      </c>
      <c r="B40" s="80" t="s">
        <v>173</v>
      </c>
      <c r="C40" s="59"/>
      <c r="D40" s="59">
        <v>84.92</v>
      </c>
      <c r="E40" s="127">
        <v>82.17</v>
      </c>
      <c r="F40" s="128">
        <v>72.254000000000005</v>
      </c>
      <c r="G40" s="128">
        <v>49.414000000000001</v>
      </c>
      <c r="H40" s="128">
        <v>35.920999999999999</v>
      </c>
      <c r="I40" s="128">
        <v>13.625</v>
      </c>
      <c r="J40" s="124">
        <v>17.141999999999999</v>
      </c>
      <c r="K40" s="120">
        <v>44.738</v>
      </c>
      <c r="L40" s="124">
        <v>66.774000000000001</v>
      </c>
      <c r="M40" s="129">
        <v>82.683000000000007</v>
      </c>
      <c r="N40" s="105">
        <f t="shared" si="0"/>
        <v>549.64099999999996</v>
      </c>
    </row>
    <row r="41" spans="1:14" ht="15.75" thickBot="1">
      <c r="A41" s="130" t="s">
        <v>169</v>
      </c>
      <c r="B41" s="87" t="s">
        <v>174</v>
      </c>
      <c r="C41" s="60"/>
      <c r="D41" s="60">
        <v>114.634</v>
      </c>
      <c r="E41" s="127">
        <v>104.476</v>
      </c>
      <c r="F41" s="128">
        <v>91.652000000000001</v>
      </c>
      <c r="G41" s="128">
        <v>59.84</v>
      </c>
      <c r="H41" s="128">
        <v>40.079000000000001</v>
      </c>
      <c r="I41" s="128">
        <v>12.920999999999999</v>
      </c>
      <c r="J41" s="124">
        <v>20.196999999999999</v>
      </c>
      <c r="K41" s="120">
        <v>62.186999999999998</v>
      </c>
      <c r="L41" s="124">
        <v>89.534000000000006</v>
      </c>
      <c r="M41" s="129">
        <v>101.026</v>
      </c>
      <c r="N41" s="105">
        <f t="shared" si="0"/>
        <v>696.54599999999994</v>
      </c>
    </row>
  </sheetData>
  <mergeCells count="4">
    <mergeCell ref="A3:B6"/>
    <mergeCell ref="C3:C6"/>
    <mergeCell ref="N3:N6"/>
    <mergeCell ref="B1:L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9"/>
  <sheetViews>
    <sheetView workbookViewId="0">
      <selection activeCell="C1" sqref="C1:M1"/>
    </sheetView>
  </sheetViews>
  <sheetFormatPr defaultRowHeight="15"/>
  <cols>
    <col min="1" max="16" width="9.140625" style="76"/>
    <col min="17" max="17" width="10" style="76" bestFit="1" customWidth="1"/>
    <col min="18" max="16384" width="9.140625" style="76"/>
  </cols>
  <sheetData>
    <row r="1" spans="1:17" ht="26.25">
      <c r="C1" s="146" t="s">
        <v>186</v>
      </c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3" spans="1:17" ht="15" customHeight="1">
      <c r="A3" s="73" t="s">
        <v>175</v>
      </c>
      <c r="B3" s="73" t="s">
        <v>176</v>
      </c>
      <c r="C3" s="136" t="s">
        <v>139</v>
      </c>
      <c r="D3" s="136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</row>
    <row r="4" spans="1:17">
      <c r="A4" s="74"/>
      <c r="B4" s="74"/>
      <c r="C4" s="136"/>
      <c r="D4" s="136"/>
      <c r="E4" s="137" t="s">
        <v>9</v>
      </c>
      <c r="F4" s="137" t="s">
        <v>20</v>
      </c>
      <c r="G4" s="137" t="s">
        <v>10</v>
      </c>
      <c r="H4" s="137" t="s">
        <v>11</v>
      </c>
      <c r="I4" s="137" t="s">
        <v>12</v>
      </c>
      <c r="J4" s="137" t="s">
        <v>13</v>
      </c>
      <c r="K4" s="137" t="s">
        <v>21</v>
      </c>
      <c r="L4" s="137" t="s">
        <v>14</v>
      </c>
      <c r="M4" s="137" t="s">
        <v>15</v>
      </c>
      <c r="N4" s="137" t="s">
        <v>141</v>
      </c>
      <c r="O4" s="137" t="s">
        <v>140</v>
      </c>
      <c r="P4" s="137" t="s">
        <v>17</v>
      </c>
    </row>
    <row r="5" spans="1:17">
      <c r="A5" s="75"/>
      <c r="B5" s="75"/>
      <c r="C5" s="136"/>
      <c r="D5" s="136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</row>
    <row r="6" spans="1:17">
      <c r="A6" s="61">
        <v>1</v>
      </c>
      <c r="B6" s="62" t="s">
        <v>177</v>
      </c>
      <c r="C6" s="61" t="s">
        <v>178</v>
      </c>
      <c r="D6" s="63" t="s">
        <v>145</v>
      </c>
      <c r="E6" s="64">
        <v>1696</v>
      </c>
      <c r="F6" s="64">
        <v>1833</v>
      </c>
      <c r="G6" s="64">
        <v>1739</v>
      </c>
      <c r="H6" s="64">
        <v>1714</v>
      </c>
      <c r="I6" s="64">
        <v>1383</v>
      </c>
      <c r="J6" s="64">
        <v>1155.6659999999999</v>
      </c>
      <c r="K6" s="64">
        <v>1727.0360000000001</v>
      </c>
      <c r="L6" s="64">
        <v>1846.6559999999999</v>
      </c>
      <c r="M6" s="64">
        <v>1854.546</v>
      </c>
      <c r="N6" s="64">
        <v>1854.546</v>
      </c>
      <c r="O6" s="64">
        <v>1907.366</v>
      </c>
      <c r="P6" s="64">
        <v>1878</v>
      </c>
      <c r="Q6" s="138">
        <f>P6+O6+N6+M6+L6+K6+J6+++I6+H6+F6+E6</f>
        <v>18849.815999999999</v>
      </c>
    </row>
    <row r="7" spans="1:17">
      <c r="A7" s="61">
        <v>2</v>
      </c>
      <c r="B7" s="62" t="s">
        <v>177</v>
      </c>
      <c r="C7" s="61" t="s">
        <v>143</v>
      </c>
      <c r="D7" s="63" t="s">
        <v>146</v>
      </c>
      <c r="E7" s="64">
        <v>1240</v>
      </c>
      <c r="F7" s="64">
        <v>871.85799999999995</v>
      </c>
      <c r="G7" s="64">
        <v>1370.606</v>
      </c>
      <c r="H7" s="64">
        <v>1345</v>
      </c>
      <c r="I7" s="64">
        <v>1099.568</v>
      </c>
      <c r="J7" s="64">
        <v>1354</v>
      </c>
      <c r="K7" s="64">
        <v>1214</v>
      </c>
      <c r="L7" s="64">
        <v>1367</v>
      </c>
      <c r="M7" s="64">
        <v>1292</v>
      </c>
      <c r="N7" s="64">
        <v>1472</v>
      </c>
      <c r="O7" s="64">
        <v>1342</v>
      </c>
      <c r="P7" s="64">
        <v>1409</v>
      </c>
      <c r="Q7" s="138">
        <f t="shared" ref="Q7:Q39" si="0">P7+O7+N7+M7+L7+K7+J7+++I7+H7+F7+E7</f>
        <v>14006.425999999999</v>
      </c>
    </row>
    <row r="8" spans="1:17">
      <c r="A8" s="61">
        <v>3</v>
      </c>
      <c r="B8" s="62" t="s">
        <v>177</v>
      </c>
      <c r="C8" s="61" t="s">
        <v>143</v>
      </c>
      <c r="D8" s="63" t="s">
        <v>147</v>
      </c>
      <c r="E8" s="64">
        <v>553</v>
      </c>
      <c r="F8" s="64">
        <v>530</v>
      </c>
      <c r="G8" s="64">
        <v>629</v>
      </c>
      <c r="H8" s="64">
        <v>536</v>
      </c>
      <c r="I8" s="64">
        <v>369</v>
      </c>
      <c r="J8" s="64">
        <v>569</v>
      </c>
      <c r="K8" s="64">
        <v>670</v>
      </c>
      <c r="L8" s="64">
        <v>705</v>
      </c>
      <c r="M8" s="64">
        <v>613</v>
      </c>
      <c r="N8" s="64">
        <v>718</v>
      </c>
      <c r="O8" s="64">
        <v>584</v>
      </c>
      <c r="P8" s="64">
        <v>627</v>
      </c>
      <c r="Q8" s="138">
        <f t="shared" si="0"/>
        <v>6474</v>
      </c>
    </row>
    <row r="9" spans="1:17">
      <c r="A9" s="61">
        <v>4</v>
      </c>
      <c r="B9" s="62" t="s">
        <v>177</v>
      </c>
      <c r="C9" s="61" t="s">
        <v>143</v>
      </c>
      <c r="D9" s="63" t="s">
        <v>148</v>
      </c>
      <c r="E9" s="64">
        <v>736</v>
      </c>
      <c r="F9" s="64">
        <v>678</v>
      </c>
      <c r="G9" s="64">
        <v>929</v>
      </c>
      <c r="H9" s="64">
        <v>885</v>
      </c>
      <c r="I9" s="64">
        <v>558</v>
      </c>
      <c r="J9" s="64">
        <v>439</v>
      </c>
      <c r="K9" s="64">
        <v>709</v>
      </c>
      <c r="L9" s="64">
        <v>1041</v>
      </c>
      <c r="M9" s="64">
        <v>1025</v>
      </c>
      <c r="N9" s="64">
        <v>1124</v>
      </c>
      <c r="O9" s="64">
        <v>994</v>
      </c>
      <c r="P9" s="64">
        <v>1101</v>
      </c>
      <c r="Q9" s="138">
        <f t="shared" si="0"/>
        <v>9290</v>
      </c>
    </row>
    <row r="10" spans="1:17">
      <c r="A10" s="61">
        <v>5</v>
      </c>
      <c r="B10" s="62" t="s">
        <v>177</v>
      </c>
      <c r="C10" s="61" t="s">
        <v>143</v>
      </c>
      <c r="D10" s="63" t="s">
        <v>149</v>
      </c>
      <c r="E10" s="64">
        <v>1148.9059999999999</v>
      </c>
      <c r="F10" s="64">
        <v>1178.9059999999999</v>
      </c>
      <c r="G10" s="64">
        <v>1135.5309999999999</v>
      </c>
      <c r="H10" s="64">
        <v>1188</v>
      </c>
      <c r="I10" s="64">
        <v>813.28</v>
      </c>
      <c r="J10" s="64">
        <v>1177</v>
      </c>
      <c r="K10" s="64">
        <v>1235</v>
      </c>
      <c r="L10" s="64">
        <v>1354.5</v>
      </c>
      <c r="M10" s="64">
        <v>1226</v>
      </c>
      <c r="N10" s="64">
        <v>1405</v>
      </c>
      <c r="O10" s="64">
        <v>1190</v>
      </c>
      <c r="P10" s="64">
        <v>1326</v>
      </c>
      <c r="Q10" s="138">
        <f t="shared" si="0"/>
        <v>13242.592000000001</v>
      </c>
    </row>
    <row r="11" spans="1:17">
      <c r="A11" s="61">
        <v>6</v>
      </c>
      <c r="B11" s="62" t="s">
        <v>177</v>
      </c>
      <c r="C11" s="61" t="s">
        <v>143</v>
      </c>
      <c r="D11" s="63" t="s">
        <v>150</v>
      </c>
      <c r="E11" s="64">
        <v>947</v>
      </c>
      <c r="F11" s="64">
        <v>1033</v>
      </c>
      <c r="G11" s="64">
        <v>1248</v>
      </c>
      <c r="H11" s="64">
        <v>1054</v>
      </c>
      <c r="I11" s="64">
        <v>775</v>
      </c>
      <c r="J11" s="64">
        <v>721.32899999999995</v>
      </c>
      <c r="K11" s="64">
        <v>937.46600000000001</v>
      </c>
      <c r="L11" s="64">
        <v>1006.678</v>
      </c>
      <c r="M11" s="64">
        <v>1028.9459999999999</v>
      </c>
      <c r="N11" s="64">
        <v>1028.9459999999999</v>
      </c>
      <c r="O11" s="64">
        <v>908.32799999999997</v>
      </c>
      <c r="P11" s="64">
        <v>1008.496</v>
      </c>
      <c r="Q11" s="138">
        <f t="shared" si="0"/>
        <v>10449.189</v>
      </c>
    </row>
    <row r="12" spans="1:17">
      <c r="A12" s="61">
        <v>7</v>
      </c>
      <c r="B12" s="62" t="s">
        <v>177</v>
      </c>
      <c r="C12" s="61" t="s">
        <v>143</v>
      </c>
      <c r="D12" s="63" t="s">
        <v>151</v>
      </c>
      <c r="E12" s="64">
        <v>794</v>
      </c>
      <c r="F12" s="64">
        <v>1117</v>
      </c>
      <c r="G12" s="64">
        <v>1061</v>
      </c>
      <c r="H12" s="64">
        <v>943</v>
      </c>
      <c r="I12" s="64">
        <v>570</v>
      </c>
      <c r="J12" s="64">
        <v>549</v>
      </c>
      <c r="K12" s="64">
        <v>853</v>
      </c>
      <c r="L12" s="64">
        <v>795</v>
      </c>
      <c r="M12" s="64">
        <v>900</v>
      </c>
      <c r="N12" s="64">
        <v>1223</v>
      </c>
      <c r="O12" s="64">
        <v>1022</v>
      </c>
      <c r="P12" s="64">
        <v>1090</v>
      </c>
      <c r="Q12" s="138">
        <f t="shared" si="0"/>
        <v>9856</v>
      </c>
    </row>
    <row r="13" spans="1:17">
      <c r="A13" s="61">
        <v>8</v>
      </c>
      <c r="B13" s="62" t="s">
        <v>177</v>
      </c>
      <c r="C13" s="61" t="s">
        <v>143</v>
      </c>
      <c r="D13" s="63" t="s">
        <v>152</v>
      </c>
      <c r="E13" s="64">
        <v>423</v>
      </c>
      <c r="F13" s="64">
        <v>252</v>
      </c>
      <c r="G13" s="64">
        <v>917</v>
      </c>
      <c r="H13" s="64">
        <v>601</v>
      </c>
      <c r="I13" s="64">
        <v>348</v>
      </c>
      <c r="J13" s="64">
        <v>507</v>
      </c>
      <c r="K13" s="64">
        <v>579</v>
      </c>
      <c r="L13" s="64">
        <v>635</v>
      </c>
      <c r="M13" s="64">
        <v>577</v>
      </c>
      <c r="N13" s="64">
        <v>675</v>
      </c>
      <c r="O13" s="64">
        <v>598</v>
      </c>
      <c r="P13" s="64">
        <v>669</v>
      </c>
      <c r="Q13" s="138">
        <f t="shared" si="0"/>
        <v>5864</v>
      </c>
    </row>
    <row r="14" spans="1:17">
      <c r="A14" s="61">
        <v>9</v>
      </c>
      <c r="B14" s="62" t="s">
        <v>177</v>
      </c>
      <c r="C14" s="61" t="s">
        <v>143</v>
      </c>
      <c r="D14" s="63" t="s">
        <v>153</v>
      </c>
      <c r="E14" s="64">
        <v>1212.8130000000001</v>
      </c>
      <c r="F14" s="64">
        <v>1812.8130000000001</v>
      </c>
      <c r="G14" s="64">
        <v>1893.396</v>
      </c>
      <c r="H14" s="64">
        <v>2176</v>
      </c>
      <c r="I14" s="64">
        <v>1332</v>
      </c>
      <c r="J14" s="64">
        <v>1583</v>
      </c>
      <c r="K14" s="64">
        <v>1546</v>
      </c>
      <c r="L14" s="64">
        <v>1971</v>
      </c>
      <c r="M14" s="64">
        <v>2205</v>
      </c>
      <c r="N14" s="64">
        <v>2453</v>
      </c>
      <c r="O14" s="64">
        <v>2196.3000000000002</v>
      </c>
      <c r="P14" s="64">
        <v>2356.826</v>
      </c>
      <c r="Q14" s="138">
        <f t="shared" si="0"/>
        <v>20844.752</v>
      </c>
    </row>
    <row r="15" spans="1:17">
      <c r="A15" s="61">
        <v>10</v>
      </c>
      <c r="B15" s="62" t="s">
        <v>177</v>
      </c>
      <c r="C15" s="61" t="s">
        <v>154</v>
      </c>
      <c r="D15" s="63" t="s">
        <v>155</v>
      </c>
      <c r="E15" s="64">
        <v>2855.8440000000001</v>
      </c>
      <c r="F15" s="64">
        <v>3560.8919999999998</v>
      </c>
      <c r="G15" s="64">
        <v>1918.8440000000001</v>
      </c>
      <c r="H15" s="64">
        <v>1966</v>
      </c>
      <c r="I15" s="64">
        <v>1365</v>
      </c>
      <c r="J15" s="64">
        <v>1827</v>
      </c>
      <c r="K15" s="64">
        <v>2126</v>
      </c>
      <c r="L15" s="64">
        <v>2264</v>
      </c>
      <c r="M15" s="64">
        <v>2056</v>
      </c>
      <c r="N15" s="64">
        <v>2436</v>
      </c>
      <c r="O15" s="64">
        <v>2132</v>
      </c>
      <c r="P15" s="64">
        <v>2249</v>
      </c>
      <c r="Q15" s="138">
        <f t="shared" si="0"/>
        <v>24837.736000000001</v>
      </c>
    </row>
    <row r="16" spans="1:17">
      <c r="A16" s="61">
        <v>11</v>
      </c>
      <c r="B16" s="62" t="s">
        <v>177</v>
      </c>
      <c r="C16" s="61" t="s">
        <v>154</v>
      </c>
      <c r="D16" s="63" t="s">
        <v>179</v>
      </c>
      <c r="E16" s="64">
        <v>364</v>
      </c>
      <c r="F16" s="64">
        <v>396</v>
      </c>
      <c r="G16" s="64">
        <v>459</v>
      </c>
      <c r="H16" s="64">
        <v>412</v>
      </c>
      <c r="I16" s="64">
        <v>298.10400000000004</v>
      </c>
      <c r="J16" s="64">
        <v>479.137</v>
      </c>
      <c r="K16" s="64">
        <v>479.137</v>
      </c>
      <c r="L16" s="64">
        <v>479.137</v>
      </c>
      <c r="M16" s="64">
        <v>408</v>
      </c>
      <c r="N16" s="64">
        <v>512</v>
      </c>
      <c r="O16" s="64">
        <v>451</v>
      </c>
      <c r="P16" s="64">
        <v>482</v>
      </c>
      <c r="Q16" s="138">
        <f t="shared" si="0"/>
        <v>4760.5150000000003</v>
      </c>
    </row>
    <row r="17" spans="1:17">
      <c r="A17" s="61">
        <v>12</v>
      </c>
      <c r="B17" s="62" t="s">
        <v>177</v>
      </c>
      <c r="C17" s="61" t="s">
        <v>154</v>
      </c>
      <c r="D17" s="63" t="s">
        <v>156</v>
      </c>
      <c r="E17" s="64">
        <v>686</v>
      </c>
      <c r="F17" s="64">
        <v>744</v>
      </c>
      <c r="G17" s="64">
        <v>703</v>
      </c>
      <c r="H17" s="64">
        <v>648</v>
      </c>
      <c r="I17" s="64">
        <v>459</v>
      </c>
      <c r="J17" s="64">
        <v>533</v>
      </c>
      <c r="K17" s="64">
        <v>667</v>
      </c>
      <c r="L17" s="64">
        <v>708</v>
      </c>
      <c r="M17" s="64">
        <v>644</v>
      </c>
      <c r="N17" s="64">
        <v>714</v>
      </c>
      <c r="O17" s="64">
        <v>624</v>
      </c>
      <c r="P17" s="64">
        <v>642</v>
      </c>
      <c r="Q17" s="138">
        <f t="shared" si="0"/>
        <v>7069</v>
      </c>
    </row>
    <row r="18" spans="1:17">
      <c r="A18" s="61">
        <v>13</v>
      </c>
      <c r="B18" s="62" t="s">
        <v>177</v>
      </c>
      <c r="C18" s="61" t="s">
        <v>154</v>
      </c>
      <c r="D18" s="63" t="s">
        <v>180</v>
      </c>
      <c r="E18" s="64">
        <v>402</v>
      </c>
      <c r="F18" s="64">
        <v>436</v>
      </c>
      <c r="G18" s="64">
        <v>438</v>
      </c>
      <c r="H18" s="64">
        <v>430</v>
      </c>
      <c r="I18" s="64">
        <v>266</v>
      </c>
      <c r="J18" s="64">
        <v>354</v>
      </c>
      <c r="K18" s="64">
        <v>397</v>
      </c>
      <c r="L18" s="64">
        <v>430</v>
      </c>
      <c r="M18" s="64">
        <v>395</v>
      </c>
      <c r="N18" s="64">
        <v>439</v>
      </c>
      <c r="O18" s="64">
        <v>401</v>
      </c>
      <c r="P18" s="64">
        <v>396</v>
      </c>
      <c r="Q18" s="138">
        <f t="shared" si="0"/>
        <v>4346</v>
      </c>
    </row>
    <row r="19" spans="1:17">
      <c r="A19" s="61">
        <v>14</v>
      </c>
      <c r="B19" s="62" t="s">
        <v>177</v>
      </c>
      <c r="C19" s="61" t="s">
        <v>158</v>
      </c>
      <c r="D19" s="63" t="s">
        <v>179</v>
      </c>
      <c r="E19" s="64">
        <v>503</v>
      </c>
      <c r="F19" s="64">
        <v>567</v>
      </c>
      <c r="G19" s="64">
        <v>521</v>
      </c>
      <c r="H19" s="64">
        <v>739</v>
      </c>
      <c r="I19" s="64">
        <v>478</v>
      </c>
      <c r="J19" s="64">
        <v>379</v>
      </c>
      <c r="K19" s="64">
        <v>443</v>
      </c>
      <c r="L19" s="64">
        <v>503</v>
      </c>
      <c r="M19" s="64">
        <v>418</v>
      </c>
      <c r="N19" s="64">
        <v>537</v>
      </c>
      <c r="O19" s="64">
        <v>254</v>
      </c>
      <c r="P19" s="64">
        <v>348</v>
      </c>
      <c r="Q19" s="138">
        <f t="shared" si="0"/>
        <v>5169</v>
      </c>
    </row>
    <row r="20" spans="1:17">
      <c r="A20" s="61">
        <v>15</v>
      </c>
      <c r="B20" s="62" t="s">
        <v>177</v>
      </c>
      <c r="C20" s="61" t="s">
        <v>158</v>
      </c>
      <c r="D20" s="63" t="s">
        <v>156</v>
      </c>
      <c r="E20" s="64">
        <v>848</v>
      </c>
      <c r="F20" s="64">
        <v>921</v>
      </c>
      <c r="G20" s="64">
        <v>845</v>
      </c>
      <c r="H20" s="64">
        <v>819</v>
      </c>
      <c r="I20" s="64">
        <v>576</v>
      </c>
      <c r="J20" s="64">
        <v>649</v>
      </c>
      <c r="K20" s="64">
        <v>785</v>
      </c>
      <c r="L20" s="64">
        <v>805</v>
      </c>
      <c r="M20" s="64">
        <v>826.34000000000015</v>
      </c>
      <c r="N20" s="64">
        <v>831.65999999999985</v>
      </c>
      <c r="O20" s="64">
        <v>825</v>
      </c>
      <c r="P20" s="64">
        <v>926</v>
      </c>
      <c r="Q20" s="138">
        <f t="shared" si="0"/>
        <v>8812</v>
      </c>
    </row>
    <row r="21" spans="1:17">
      <c r="A21" s="61">
        <v>16</v>
      </c>
      <c r="B21" s="62" t="s">
        <v>177</v>
      </c>
      <c r="C21" s="61" t="s">
        <v>158</v>
      </c>
      <c r="D21" s="63" t="s">
        <v>159</v>
      </c>
      <c r="E21" s="64">
        <v>1040.1500000000001</v>
      </c>
      <c r="F21" s="64">
        <v>1082.2360000000001</v>
      </c>
      <c r="G21" s="64">
        <v>1353.521</v>
      </c>
      <c r="H21" s="64">
        <v>1189.33</v>
      </c>
      <c r="I21" s="64">
        <v>960.62400000000002</v>
      </c>
      <c r="J21" s="64">
        <v>1175.3330000000001</v>
      </c>
      <c r="K21" s="64">
        <v>808</v>
      </c>
      <c r="L21" s="64">
        <v>1268</v>
      </c>
      <c r="M21" s="64">
        <v>1202</v>
      </c>
      <c r="N21" s="64">
        <v>1351</v>
      </c>
      <c r="O21" s="64">
        <v>1223</v>
      </c>
      <c r="P21" s="64">
        <v>1248</v>
      </c>
      <c r="Q21" s="138">
        <f t="shared" si="0"/>
        <v>12547.673000000001</v>
      </c>
    </row>
    <row r="22" spans="1:17">
      <c r="A22" s="61">
        <v>17</v>
      </c>
      <c r="B22" s="62" t="s">
        <v>177</v>
      </c>
      <c r="C22" s="61" t="s">
        <v>158</v>
      </c>
      <c r="D22" s="63" t="s">
        <v>160</v>
      </c>
      <c r="E22" s="64">
        <v>741</v>
      </c>
      <c r="F22" s="64">
        <v>1149</v>
      </c>
      <c r="G22" s="64">
        <v>1148</v>
      </c>
      <c r="H22" s="64">
        <v>1047</v>
      </c>
      <c r="I22" s="64">
        <v>729</v>
      </c>
      <c r="J22" s="64">
        <v>865</v>
      </c>
      <c r="K22" s="64">
        <v>1063</v>
      </c>
      <c r="L22" s="64">
        <v>1070</v>
      </c>
      <c r="M22" s="64">
        <v>918</v>
      </c>
      <c r="N22" s="64">
        <v>1234</v>
      </c>
      <c r="O22" s="64">
        <v>1093</v>
      </c>
      <c r="P22" s="64">
        <v>1212</v>
      </c>
      <c r="Q22" s="138">
        <f t="shared" si="0"/>
        <v>11121</v>
      </c>
    </row>
    <row r="23" spans="1:17">
      <c r="A23" s="61">
        <v>18</v>
      </c>
      <c r="B23" s="62" t="s">
        <v>177</v>
      </c>
      <c r="C23" s="61" t="s">
        <v>143</v>
      </c>
      <c r="D23" s="63" t="s">
        <v>181</v>
      </c>
      <c r="E23" s="64">
        <v>507</v>
      </c>
      <c r="F23" s="64">
        <v>523</v>
      </c>
      <c r="G23" s="64">
        <v>477</v>
      </c>
      <c r="H23" s="64">
        <v>433</v>
      </c>
      <c r="I23" s="64">
        <v>352</v>
      </c>
      <c r="J23" s="64">
        <v>493</v>
      </c>
      <c r="K23" s="64">
        <v>543</v>
      </c>
      <c r="L23" s="64">
        <v>552</v>
      </c>
      <c r="M23" s="64">
        <v>504</v>
      </c>
      <c r="N23" s="64">
        <v>569</v>
      </c>
      <c r="O23" s="64">
        <v>523</v>
      </c>
      <c r="P23" s="64">
        <v>545</v>
      </c>
      <c r="Q23" s="138">
        <f t="shared" si="0"/>
        <v>5544</v>
      </c>
    </row>
    <row r="24" spans="1:17">
      <c r="A24" s="61">
        <v>19</v>
      </c>
      <c r="B24" s="62" t="s">
        <v>177</v>
      </c>
      <c r="C24" s="61" t="s">
        <v>172</v>
      </c>
      <c r="D24" s="63" t="s">
        <v>162</v>
      </c>
      <c r="E24" s="64">
        <v>508</v>
      </c>
      <c r="F24" s="64">
        <v>554</v>
      </c>
      <c r="G24" s="64">
        <v>455</v>
      </c>
      <c r="H24" s="64">
        <v>462</v>
      </c>
      <c r="I24" s="64">
        <v>356</v>
      </c>
      <c r="J24" s="64">
        <v>506</v>
      </c>
      <c r="K24" s="64">
        <v>524</v>
      </c>
      <c r="L24" s="64">
        <v>509</v>
      </c>
      <c r="M24" s="64">
        <v>508</v>
      </c>
      <c r="N24" s="64">
        <v>564</v>
      </c>
      <c r="O24" s="64">
        <v>463</v>
      </c>
      <c r="P24" s="64">
        <v>476</v>
      </c>
      <c r="Q24" s="138">
        <f t="shared" si="0"/>
        <v>5430</v>
      </c>
    </row>
    <row r="25" spans="1:17">
      <c r="A25" s="61">
        <v>20</v>
      </c>
      <c r="B25" s="62" t="s">
        <v>177</v>
      </c>
      <c r="C25" s="61" t="s">
        <v>182</v>
      </c>
      <c r="D25" s="63" t="s">
        <v>149</v>
      </c>
      <c r="E25" s="64">
        <v>1334.04</v>
      </c>
      <c r="F25" s="64">
        <v>1241.4100000000001</v>
      </c>
      <c r="G25" s="64">
        <v>1238.57</v>
      </c>
      <c r="H25" s="64">
        <v>1199.17</v>
      </c>
      <c r="I25" s="64">
        <v>830.70399999999995</v>
      </c>
      <c r="J25" s="64">
        <v>945.15300000000002</v>
      </c>
      <c r="K25" s="64">
        <v>745.22199999999998</v>
      </c>
      <c r="L25" s="64">
        <v>1288.46</v>
      </c>
      <c r="M25" s="64">
        <v>1253.9100000000001</v>
      </c>
      <c r="N25" s="64">
        <v>1304.51</v>
      </c>
      <c r="O25" s="64">
        <v>1203.29</v>
      </c>
      <c r="P25" s="64">
        <v>1301.6600000000001</v>
      </c>
      <c r="Q25" s="138">
        <f t="shared" si="0"/>
        <v>12647.528999999999</v>
      </c>
    </row>
    <row r="26" spans="1:17">
      <c r="A26" s="61">
        <v>21</v>
      </c>
      <c r="B26" s="62" t="s">
        <v>177</v>
      </c>
      <c r="C26" s="61" t="s">
        <v>178</v>
      </c>
      <c r="D26" s="63" t="s">
        <v>183</v>
      </c>
      <c r="E26" s="64">
        <v>757.56</v>
      </c>
      <c r="F26" s="64">
        <v>1049.242</v>
      </c>
      <c r="G26" s="64">
        <v>1070.2170000000001</v>
      </c>
      <c r="H26" s="64">
        <v>1070.2170000000001</v>
      </c>
      <c r="I26" s="64">
        <v>739.24</v>
      </c>
      <c r="J26" s="64">
        <v>918.81</v>
      </c>
      <c r="K26" s="64">
        <v>1057.8</v>
      </c>
      <c r="L26" s="64">
        <v>1120.67</v>
      </c>
      <c r="M26" s="64">
        <v>1079.9100000000001</v>
      </c>
      <c r="N26" s="64">
        <v>1224.3409999999999</v>
      </c>
      <c r="O26" s="64">
        <v>1109.56</v>
      </c>
      <c r="P26" s="64">
        <v>1186.52</v>
      </c>
      <c r="Q26" s="138">
        <f t="shared" si="0"/>
        <v>11313.87</v>
      </c>
    </row>
    <row r="27" spans="1:17">
      <c r="A27" s="61">
        <v>22</v>
      </c>
      <c r="B27" s="62" t="s">
        <v>177</v>
      </c>
      <c r="C27" s="61" t="s">
        <v>178</v>
      </c>
      <c r="D27" s="63" t="s">
        <v>166</v>
      </c>
      <c r="E27" s="64">
        <v>1526</v>
      </c>
      <c r="F27" s="64">
        <v>1596.23</v>
      </c>
      <c r="G27" s="64">
        <v>1669.88</v>
      </c>
      <c r="H27" s="64">
        <v>1709.71</v>
      </c>
      <c r="I27" s="64">
        <v>1106.32</v>
      </c>
      <c r="J27" s="64">
        <v>1424.7239999999999</v>
      </c>
      <c r="K27" s="64">
        <v>1619.37</v>
      </c>
      <c r="L27" s="64">
        <v>1421.76</v>
      </c>
      <c r="M27" s="64">
        <v>1336.28</v>
      </c>
      <c r="N27" s="64">
        <v>1563.31</v>
      </c>
      <c r="O27" s="64">
        <v>1436.01</v>
      </c>
      <c r="P27" s="64">
        <v>1536.43</v>
      </c>
      <c r="Q27" s="138">
        <f t="shared" si="0"/>
        <v>16276.144</v>
      </c>
    </row>
    <row r="28" spans="1:17">
      <c r="A28" s="61">
        <v>23</v>
      </c>
      <c r="B28" s="62" t="s">
        <v>177</v>
      </c>
      <c r="C28" s="61" t="s">
        <v>178</v>
      </c>
      <c r="D28" s="63" t="s">
        <v>167</v>
      </c>
      <c r="E28" s="64">
        <v>888.077</v>
      </c>
      <c r="F28" s="64">
        <v>907.93</v>
      </c>
      <c r="G28" s="64">
        <v>924.86300000000006</v>
      </c>
      <c r="H28" s="64">
        <v>898.11500000000001</v>
      </c>
      <c r="I28" s="64">
        <v>693.64099999999996</v>
      </c>
      <c r="J28" s="64">
        <v>769.37199999999996</v>
      </c>
      <c r="K28" s="64">
        <v>1051.23</v>
      </c>
      <c r="L28" s="64">
        <v>1047.23</v>
      </c>
      <c r="M28" s="64">
        <v>1215.6400000000001</v>
      </c>
      <c r="N28" s="64">
        <v>1178.17</v>
      </c>
      <c r="O28" s="64">
        <v>1132.42</v>
      </c>
      <c r="P28" s="64">
        <v>1221.6600000000001</v>
      </c>
      <c r="Q28" s="138">
        <f t="shared" si="0"/>
        <v>11003.485000000001</v>
      </c>
    </row>
    <row r="29" spans="1:17">
      <c r="A29" s="61">
        <v>24</v>
      </c>
      <c r="B29" s="62" t="s">
        <v>177</v>
      </c>
      <c r="C29" s="61" t="s">
        <v>178</v>
      </c>
      <c r="D29" s="63" t="s">
        <v>168</v>
      </c>
      <c r="E29" s="64">
        <v>1165.44</v>
      </c>
      <c r="F29" s="64">
        <v>1100.95</v>
      </c>
      <c r="G29" s="64">
        <v>1133.78</v>
      </c>
      <c r="H29" s="64">
        <v>1169.1400000000001</v>
      </c>
      <c r="I29" s="64">
        <v>964.74099999999999</v>
      </c>
      <c r="J29" s="64">
        <v>1054.3</v>
      </c>
      <c r="K29" s="64">
        <v>1134.6500000000001</v>
      </c>
      <c r="L29" s="64">
        <v>1129.95</v>
      </c>
      <c r="M29" s="64">
        <v>1105.519</v>
      </c>
      <c r="N29" s="64">
        <v>1238.82</v>
      </c>
      <c r="O29" s="64">
        <v>1233.81</v>
      </c>
      <c r="P29" s="64">
        <v>1321.81</v>
      </c>
      <c r="Q29" s="138">
        <f t="shared" si="0"/>
        <v>12619.13</v>
      </c>
    </row>
    <row r="30" spans="1:17">
      <c r="A30" s="61">
        <v>25</v>
      </c>
      <c r="B30" s="62" t="s">
        <v>177</v>
      </c>
      <c r="C30" s="61" t="s">
        <v>178</v>
      </c>
      <c r="D30" s="63" t="s">
        <v>165</v>
      </c>
      <c r="E30" s="64">
        <v>912.55</v>
      </c>
      <c r="F30" s="64">
        <v>895.70600000000002</v>
      </c>
      <c r="G30" s="64">
        <v>860.42700000000002</v>
      </c>
      <c r="H30" s="64">
        <v>887.77599999999995</v>
      </c>
      <c r="I30" s="64">
        <v>655.46400000000006</v>
      </c>
      <c r="J30" s="64">
        <v>599.67000000000007</v>
      </c>
      <c r="K30" s="64">
        <v>776.21600000000001</v>
      </c>
      <c r="L30" s="64">
        <v>0</v>
      </c>
      <c r="M30" s="64">
        <v>943.06200000000001</v>
      </c>
      <c r="N30" s="64">
        <v>943.06200000000001</v>
      </c>
      <c r="O30" s="64">
        <v>929.29200000000003</v>
      </c>
      <c r="P30" s="64">
        <v>995.83</v>
      </c>
      <c r="Q30" s="138">
        <f t="shared" si="0"/>
        <v>8538.6280000000006</v>
      </c>
    </row>
    <row r="31" spans="1:17">
      <c r="A31" s="61">
        <v>26</v>
      </c>
      <c r="B31" s="62" t="s">
        <v>177</v>
      </c>
      <c r="C31" s="61" t="s">
        <v>178</v>
      </c>
      <c r="D31" s="63" t="s">
        <v>184</v>
      </c>
      <c r="E31" s="64">
        <v>2185</v>
      </c>
      <c r="F31" s="64">
        <v>1937.0830000000001</v>
      </c>
      <c r="G31" s="64">
        <v>1794.114</v>
      </c>
      <c r="H31" s="64">
        <v>2158.8000000000002</v>
      </c>
      <c r="I31" s="64">
        <v>1476.79</v>
      </c>
      <c r="J31" s="64">
        <v>1547.7700000000002</v>
      </c>
      <c r="K31" s="64">
        <v>2142.5140000000001</v>
      </c>
      <c r="L31" s="64">
        <v>2137.4639999999999</v>
      </c>
      <c r="M31" s="64">
        <v>2137.4639999999999</v>
      </c>
      <c r="N31" s="64">
        <v>2137.4639999999999</v>
      </c>
      <c r="O31" s="64">
        <v>2223.2359999999999</v>
      </c>
      <c r="P31" s="64">
        <v>2349.6</v>
      </c>
      <c r="Q31" s="138">
        <f t="shared" si="0"/>
        <v>22433.184999999998</v>
      </c>
    </row>
    <row r="32" spans="1:17">
      <c r="A32" s="61">
        <v>27</v>
      </c>
      <c r="B32" s="62" t="s">
        <v>177</v>
      </c>
      <c r="C32" s="61" t="s">
        <v>182</v>
      </c>
      <c r="D32" s="63" t="s">
        <v>170</v>
      </c>
      <c r="E32" s="64">
        <v>504</v>
      </c>
      <c r="F32" s="64">
        <v>583</v>
      </c>
      <c r="G32" s="64">
        <v>438</v>
      </c>
      <c r="H32" s="64">
        <v>445</v>
      </c>
      <c r="I32" s="64">
        <v>498</v>
      </c>
      <c r="J32" s="64">
        <v>560</v>
      </c>
      <c r="K32" s="64">
        <v>711</v>
      </c>
      <c r="L32" s="64">
        <v>656</v>
      </c>
      <c r="M32" s="64">
        <v>651</v>
      </c>
      <c r="N32" s="64">
        <v>662</v>
      </c>
      <c r="O32" s="64">
        <v>654</v>
      </c>
      <c r="P32" s="64">
        <v>690</v>
      </c>
      <c r="Q32" s="138">
        <f t="shared" si="0"/>
        <v>6614</v>
      </c>
    </row>
    <row r="33" spans="1:17">
      <c r="A33" s="61">
        <v>28</v>
      </c>
      <c r="B33" s="139" t="s">
        <v>177</v>
      </c>
      <c r="C33" s="140" t="s">
        <v>182</v>
      </c>
      <c r="D33" s="141" t="s">
        <v>171</v>
      </c>
      <c r="E33" s="142">
        <v>825</v>
      </c>
      <c r="F33" s="142">
        <v>880</v>
      </c>
      <c r="G33" s="142">
        <v>792</v>
      </c>
      <c r="H33" s="142">
        <v>741</v>
      </c>
      <c r="I33" s="142">
        <v>605</v>
      </c>
      <c r="J33" s="142">
        <v>791</v>
      </c>
      <c r="K33" s="142">
        <v>886</v>
      </c>
      <c r="L33" s="142">
        <v>845</v>
      </c>
      <c r="M33" s="142">
        <v>858</v>
      </c>
      <c r="N33" s="142">
        <v>1003</v>
      </c>
      <c r="O33" s="142">
        <v>895</v>
      </c>
      <c r="P33" s="142">
        <v>912</v>
      </c>
      <c r="Q33" s="138">
        <f t="shared" si="0"/>
        <v>9241</v>
      </c>
    </row>
    <row r="34" spans="1:17">
      <c r="A34" s="61">
        <v>29</v>
      </c>
      <c r="B34" s="139" t="s">
        <v>177</v>
      </c>
      <c r="C34" s="140" t="s">
        <v>182</v>
      </c>
      <c r="D34" s="141" t="s">
        <v>174</v>
      </c>
      <c r="E34" s="142">
        <v>0</v>
      </c>
      <c r="F34" s="142">
        <v>519</v>
      </c>
      <c r="G34" s="142">
        <v>539</v>
      </c>
      <c r="H34" s="142">
        <v>466</v>
      </c>
      <c r="I34" s="142">
        <v>430</v>
      </c>
      <c r="J34" s="142">
        <v>441</v>
      </c>
      <c r="K34" s="142">
        <v>473</v>
      </c>
      <c r="L34" s="142">
        <v>501</v>
      </c>
      <c r="M34" s="142">
        <v>470</v>
      </c>
      <c r="N34" s="142">
        <v>496</v>
      </c>
      <c r="O34" s="142">
        <v>439</v>
      </c>
      <c r="P34" s="142">
        <v>453</v>
      </c>
      <c r="Q34" s="138">
        <f t="shared" si="0"/>
        <v>4688</v>
      </c>
    </row>
    <row r="35" spans="1:17">
      <c r="A35" s="61">
        <v>30</v>
      </c>
      <c r="B35" s="139" t="s">
        <v>177</v>
      </c>
      <c r="C35" s="140" t="s">
        <v>172</v>
      </c>
      <c r="D35" s="141" t="s">
        <v>173</v>
      </c>
      <c r="E35" s="142">
        <v>413</v>
      </c>
      <c r="F35" s="142">
        <v>396</v>
      </c>
      <c r="G35" s="142">
        <v>400</v>
      </c>
      <c r="H35" s="142">
        <v>362</v>
      </c>
      <c r="I35" s="142">
        <v>230</v>
      </c>
      <c r="J35" s="142">
        <v>264</v>
      </c>
      <c r="K35" s="142">
        <v>312</v>
      </c>
      <c r="L35" s="142">
        <v>352</v>
      </c>
      <c r="M35" s="142">
        <v>336</v>
      </c>
      <c r="N35" s="142">
        <v>325</v>
      </c>
      <c r="O35" s="142">
        <v>333</v>
      </c>
      <c r="P35" s="142">
        <v>447</v>
      </c>
      <c r="Q35" s="138">
        <f t="shared" si="0"/>
        <v>3770</v>
      </c>
    </row>
    <row r="36" spans="1:17">
      <c r="A36" s="61">
        <v>31</v>
      </c>
      <c r="B36" s="139" t="s">
        <v>177</v>
      </c>
      <c r="C36" s="140" t="s">
        <v>172</v>
      </c>
      <c r="D36" s="141" t="s">
        <v>173</v>
      </c>
      <c r="E36" s="64">
        <v>472</v>
      </c>
      <c r="F36" s="64">
        <v>354</v>
      </c>
      <c r="G36" s="64">
        <v>319</v>
      </c>
      <c r="H36" s="64">
        <v>312</v>
      </c>
      <c r="I36" s="64">
        <v>362</v>
      </c>
      <c r="J36" s="64">
        <v>336</v>
      </c>
      <c r="K36" s="64">
        <v>367</v>
      </c>
      <c r="L36" s="64">
        <v>336</v>
      </c>
      <c r="M36" s="64">
        <v>326</v>
      </c>
      <c r="N36" s="64">
        <v>370</v>
      </c>
      <c r="O36" s="64">
        <v>344</v>
      </c>
      <c r="P36" s="64">
        <v>401</v>
      </c>
      <c r="Q36" s="138">
        <f t="shared" si="0"/>
        <v>3980</v>
      </c>
    </row>
    <row r="37" spans="1:17">
      <c r="A37" s="61">
        <v>32</v>
      </c>
      <c r="B37" s="139" t="s">
        <v>177</v>
      </c>
      <c r="C37" s="140" t="s">
        <v>172</v>
      </c>
      <c r="D37" s="141" t="s">
        <v>173</v>
      </c>
      <c r="E37" s="142">
        <v>0</v>
      </c>
      <c r="F37" s="142">
        <v>335</v>
      </c>
      <c r="G37" s="142">
        <v>386</v>
      </c>
      <c r="H37" s="142">
        <v>345</v>
      </c>
      <c r="I37" s="142">
        <v>328</v>
      </c>
      <c r="J37" s="142">
        <v>360</v>
      </c>
      <c r="K37" s="142">
        <v>421</v>
      </c>
      <c r="L37" s="142">
        <v>411</v>
      </c>
      <c r="M37" s="142">
        <v>385</v>
      </c>
      <c r="N37" s="142">
        <v>397</v>
      </c>
      <c r="O37" s="142">
        <v>338</v>
      </c>
      <c r="P37" s="142">
        <v>363</v>
      </c>
      <c r="Q37" s="138">
        <f t="shared" si="0"/>
        <v>3683</v>
      </c>
    </row>
    <row r="38" spans="1:17">
      <c r="A38" s="61"/>
      <c r="B38" s="62"/>
      <c r="C38" s="61"/>
      <c r="D38" s="63"/>
      <c r="E38" s="64">
        <v>885</v>
      </c>
      <c r="F38" s="64">
        <v>1085</v>
      </c>
      <c r="G38" s="64">
        <v>1105</v>
      </c>
      <c r="H38" s="64">
        <v>1019</v>
      </c>
      <c r="I38" s="64">
        <v>920</v>
      </c>
      <c r="J38" s="64">
        <v>960</v>
      </c>
      <c r="K38" s="64">
        <v>1100</v>
      </c>
      <c r="L38" s="64">
        <v>1099</v>
      </c>
      <c r="M38" s="64">
        <v>1047</v>
      </c>
      <c r="N38" s="64">
        <v>1092</v>
      </c>
      <c r="O38" s="64">
        <v>1015</v>
      </c>
      <c r="P38" s="64">
        <v>1211</v>
      </c>
      <c r="Q38" s="138">
        <f t="shared" si="0"/>
        <v>11433</v>
      </c>
    </row>
    <row r="39" spans="1:17">
      <c r="A39" s="143"/>
      <c r="B39" s="144"/>
      <c r="C39" s="143"/>
      <c r="D39" s="145"/>
      <c r="E39" s="64">
        <v>0</v>
      </c>
      <c r="F39" s="64">
        <v>0</v>
      </c>
      <c r="G39" s="64"/>
      <c r="H39" s="64">
        <v>0</v>
      </c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64">
        <v>0</v>
      </c>
      <c r="Q39" s="138">
        <f t="shared" si="0"/>
        <v>0</v>
      </c>
    </row>
  </sheetData>
  <mergeCells count="4">
    <mergeCell ref="A3:A5"/>
    <mergeCell ref="B3:B5"/>
    <mergeCell ref="C3:D5"/>
    <mergeCell ref="C1:M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электроэнергия</vt:lpstr>
      <vt:lpstr>тепло</vt:lpstr>
      <vt:lpstr>вода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2017-03-02T05:14:35Z</dcterms:modified>
</cp:coreProperties>
</file>